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2120" windowHeight="7752" tabRatio="670" activeTab="3"/>
  </bookViews>
  <sheets>
    <sheet name="Planification" sheetId="1" r:id="rId1"/>
    <sheet name="Resources" sheetId="4" r:id="rId2"/>
    <sheet name="Coût" sheetId="6" r:id="rId3"/>
    <sheet name="Remarques" sheetId="8" r:id="rId4"/>
  </sheets>
  <externalReferences>
    <externalReference r:id="rId5"/>
  </externalReferences>
  <definedNames>
    <definedName name="_Key1" localSheetId="3" hidden="1">'[1]Action Items'!#REF!</definedName>
    <definedName name="_Key1" hidden="1">'[1]Action Items'!#REF!</definedName>
    <definedName name="_Key2" localSheetId="3" hidden="1">'[1]Action Items'!#REF!</definedName>
    <definedName name="_Key2" hidden="1">'[1]Action Items'!#REF!</definedName>
    <definedName name="_Order1" hidden="1">255</definedName>
    <definedName name="_Order2" hidden="1">255</definedName>
    <definedName name="_Regression_Int" localSheetId="2" hidden="1">1</definedName>
    <definedName name="_Regression_Int" localSheetId="3" hidden="1">1</definedName>
    <definedName name="_xlnm.Print_Titles" localSheetId="0">Planification!$A:$B,Planification!$1:$2</definedName>
    <definedName name="_xlnm.Print_Titles" localSheetId="1">Resources!$1:$3</definedName>
    <definedName name="_xlnm.Print_Area" localSheetId="2">Coût!$A$1:$H$24</definedName>
    <definedName name="_xlnm.Print_Area" localSheetId="0">Planification!$A$1:$K$108</definedName>
    <definedName name="_xlnm.Print_Area" localSheetId="1">Resources!$A$1:$L$15</definedName>
  </definedNames>
  <calcPr calcId="125725" calcMode="manual"/>
</workbook>
</file>

<file path=xl/calcChain.xml><?xml version="1.0" encoding="utf-8"?>
<calcChain xmlns="http://schemas.openxmlformats.org/spreadsheetml/2006/main">
  <c r="C9" i="6"/>
  <c r="D3" i="4"/>
  <c r="B107" i="1"/>
  <c r="B106"/>
  <c r="B105"/>
  <c r="B104"/>
  <c r="B103"/>
  <c r="B102"/>
  <c r="B101"/>
  <c r="L11" i="4"/>
  <c r="L9"/>
  <c r="L8"/>
  <c r="L7"/>
  <c r="L5"/>
  <c r="L4"/>
  <c r="D22" i="6"/>
  <c r="D21"/>
  <c r="C13" i="1"/>
  <c r="C24"/>
  <c r="C102" s="1"/>
  <c r="D102" s="1"/>
  <c r="C40"/>
  <c r="C65"/>
  <c r="C104" s="1"/>
  <c r="D104" s="1"/>
  <c r="C76"/>
  <c r="C88"/>
  <c r="C106" s="1"/>
  <c r="D106" s="1"/>
  <c r="C95"/>
  <c r="C97"/>
  <c r="C98" s="1"/>
  <c r="C17" i="6" s="1"/>
  <c r="D20"/>
  <c r="D7"/>
  <c r="C7"/>
  <c r="D6"/>
  <c r="C6"/>
  <c r="J11" i="1"/>
  <c r="K11" s="1"/>
  <c r="J10"/>
  <c r="K10" s="1"/>
  <c r="J9"/>
  <c r="K9" s="1"/>
  <c r="J8"/>
  <c r="K8" s="1"/>
  <c r="J7"/>
  <c r="K7" s="1"/>
  <c r="J6"/>
  <c r="K6" s="1"/>
  <c r="J5"/>
  <c r="K5" s="1"/>
  <c r="C103"/>
  <c r="C101"/>
  <c r="C108" s="1"/>
  <c r="C105"/>
  <c r="C107"/>
  <c r="D107"/>
  <c r="E107" s="1"/>
  <c r="D105"/>
  <c r="E105" s="1"/>
  <c r="D103"/>
  <c r="E103" s="1"/>
  <c r="D101"/>
  <c r="E101" s="1"/>
  <c r="D95"/>
  <c r="D96" s="1"/>
  <c r="E95"/>
  <c r="E96" s="1"/>
  <c r="F95"/>
  <c r="F96" s="1"/>
  <c r="G95"/>
  <c r="G96" s="1"/>
  <c r="H95"/>
  <c r="H96" s="1"/>
  <c r="I95"/>
  <c r="I96" s="1"/>
  <c r="C96"/>
  <c r="D88"/>
  <c r="D89" s="1"/>
  <c r="E88"/>
  <c r="E89" s="1"/>
  <c r="F88"/>
  <c r="F89" s="1"/>
  <c r="G88"/>
  <c r="G89" s="1"/>
  <c r="H88"/>
  <c r="H89" s="1"/>
  <c r="I88"/>
  <c r="I89" s="1"/>
  <c r="J85"/>
  <c r="K85" s="1"/>
  <c r="J84"/>
  <c r="K84" s="1"/>
  <c r="J83"/>
  <c r="K83" s="1"/>
  <c r="J82"/>
  <c r="K82" s="1"/>
  <c r="J81"/>
  <c r="K81" s="1"/>
  <c r="J80"/>
  <c r="K80" s="1"/>
  <c r="D76"/>
  <c r="D77" s="1"/>
  <c r="E76"/>
  <c r="E77" s="1"/>
  <c r="F76"/>
  <c r="F77" s="1"/>
  <c r="G76"/>
  <c r="G77" s="1"/>
  <c r="H76"/>
  <c r="H77" s="1"/>
  <c r="I76"/>
  <c r="I77" s="1"/>
  <c r="C77"/>
  <c r="D65"/>
  <c r="D66" s="1"/>
  <c r="E65"/>
  <c r="E66" s="1"/>
  <c r="F65"/>
  <c r="F66" s="1"/>
  <c r="G65"/>
  <c r="G66" s="1"/>
  <c r="H65"/>
  <c r="H66" s="1"/>
  <c r="I65"/>
  <c r="I66" s="1"/>
  <c r="J58"/>
  <c r="K58" s="1"/>
  <c r="J57"/>
  <c r="K57" s="1"/>
  <c r="J56"/>
  <c r="K56" s="1"/>
  <c r="J55"/>
  <c r="K55" s="1"/>
  <c r="J53"/>
  <c r="K53" s="1"/>
  <c r="J52"/>
  <c r="K52" s="1"/>
  <c r="J51"/>
  <c r="K51" s="1"/>
  <c r="J50"/>
  <c r="K50" s="1"/>
  <c r="J48"/>
  <c r="K48" s="1"/>
  <c r="J47"/>
  <c r="K47" s="1"/>
  <c r="J46"/>
  <c r="K46" s="1"/>
  <c r="J45"/>
  <c r="K45" s="1"/>
  <c r="D40"/>
  <c r="D41" s="1"/>
  <c r="E40"/>
  <c r="E41" s="1"/>
  <c r="F40"/>
  <c r="F41" s="1"/>
  <c r="G40"/>
  <c r="G41" s="1"/>
  <c r="H40"/>
  <c r="H41" s="1"/>
  <c r="I40"/>
  <c r="I41" s="1"/>
  <c r="C41"/>
  <c r="J33"/>
  <c r="K33" s="1"/>
  <c r="J32"/>
  <c r="K32" s="1"/>
  <c r="J31"/>
  <c r="K31" s="1"/>
  <c r="J30"/>
  <c r="K30" s="1"/>
  <c r="D24"/>
  <c r="D25" s="1"/>
  <c r="E24"/>
  <c r="E25" s="1"/>
  <c r="F24"/>
  <c r="F25" s="1"/>
  <c r="G24"/>
  <c r="G25" s="1"/>
  <c r="H24"/>
  <c r="H25" s="1"/>
  <c r="I24"/>
  <c r="I25" s="1"/>
  <c r="D13"/>
  <c r="D14" s="1"/>
  <c r="E13"/>
  <c r="E14" s="1"/>
  <c r="F13"/>
  <c r="F14" s="1"/>
  <c r="G13"/>
  <c r="G14" s="1"/>
  <c r="H13"/>
  <c r="H14" s="1"/>
  <c r="I13"/>
  <c r="I14" s="1"/>
  <c r="C14"/>
  <c r="C8" i="4"/>
  <c r="H99" i="1"/>
  <c r="C7" i="4"/>
  <c r="G99" i="1"/>
  <c r="C6" i="4"/>
  <c r="L6" s="1"/>
  <c r="F99" i="1"/>
  <c r="G97"/>
  <c r="G98" s="1"/>
  <c r="D97"/>
  <c r="D98" s="1"/>
  <c r="E97"/>
  <c r="E98" s="1"/>
  <c r="H97"/>
  <c r="H98" s="1"/>
  <c r="I97"/>
  <c r="I98" s="1"/>
  <c r="I2"/>
  <c r="H2"/>
  <c r="G2"/>
  <c r="F2"/>
  <c r="C12" i="4"/>
  <c r="C13"/>
  <c r="C14"/>
  <c r="C5"/>
  <c r="D8" i="6"/>
  <c r="D5"/>
  <c r="D4"/>
  <c r="D3"/>
  <c r="C8"/>
  <c r="C5"/>
  <c r="C4"/>
  <c r="C3"/>
  <c r="D18"/>
  <c r="E2" i="4"/>
  <c r="F2" s="1"/>
  <c r="J74" i="1"/>
  <c r="K74" s="1"/>
  <c r="J73"/>
  <c r="K73" s="1"/>
  <c r="J72"/>
  <c r="K72" s="1"/>
  <c r="J71"/>
  <c r="K71" s="1"/>
  <c r="J37"/>
  <c r="K37" s="1"/>
  <c r="J36"/>
  <c r="K36" s="1"/>
  <c r="J35"/>
  <c r="K35" s="1"/>
  <c r="J34"/>
  <c r="K34" s="1"/>
  <c r="J22"/>
  <c r="K22" s="1"/>
  <c r="J21"/>
  <c r="K21" s="1"/>
  <c r="J20"/>
  <c r="K20" s="1"/>
  <c r="J19"/>
  <c r="K19" s="1"/>
  <c r="I108"/>
  <c r="J93"/>
  <c r="J92"/>
  <c r="J86"/>
  <c r="J70"/>
  <c r="J69"/>
  <c r="J38"/>
  <c r="J29"/>
  <c r="J18"/>
  <c r="K18" s="1"/>
  <c r="J94"/>
  <c r="K94"/>
  <c r="K93"/>
  <c r="K92"/>
  <c r="J91"/>
  <c r="K91"/>
  <c r="K90"/>
  <c r="J88"/>
  <c r="J87"/>
  <c r="K87" s="1"/>
  <c r="K86"/>
  <c r="J79"/>
  <c r="K79"/>
  <c r="K78"/>
  <c r="J76"/>
  <c r="K76" s="1"/>
  <c r="J75"/>
  <c r="K75" s="1"/>
  <c r="K70"/>
  <c r="K69"/>
  <c r="J68"/>
  <c r="K68" s="1"/>
  <c r="K67"/>
  <c r="J64"/>
  <c r="K64"/>
  <c r="J63"/>
  <c r="K63"/>
  <c r="J62"/>
  <c r="K62"/>
  <c r="J61"/>
  <c r="K61"/>
  <c r="J60"/>
  <c r="K60"/>
  <c r="J59"/>
  <c r="K59"/>
  <c r="J43"/>
  <c r="K43"/>
  <c r="K42"/>
  <c r="J40"/>
  <c r="K40" s="1"/>
  <c r="J39"/>
  <c r="K39" s="1"/>
  <c r="K38"/>
  <c r="K29"/>
  <c r="J28"/>
  <c r="K28" s="1"/>
  <c r="J27"/>
  <c r="K27" s="1"/>
  <c r="K26"/>
  <c r="J23"/>
  <c r="K23"/>
  <c r="J17"/>
  <c r="K17" s="1"/>
  <c r="J16"/>
  <c r="K16" s="1"/>
  <c r="K15"/>
  <c r="J12"/>
  <c r="K12"/>
  <c r="E2"/>
  <c r="D2"/>
  <c r="J4"/>
  <c r="K4"/>
  <c r="C4" i="4"/>
  <c r="D99" i="1"/>
  <c r="J99" s="1"/>
  <c r="K99" s="1"/>
  <c r="E99"/>
  <c r="C9" i="4"/>
  <c r="I99" i="1"/>
  <c r="C99"/>
  <c r="K10" i="4"/>
  <c r="D10"/>
  <c r="E10"/>
  <c r="F10"/>
  <c r="G10"/>
  <c r="H10"/>
  <c r="I10"/>
  <c r="J10"/>
  <c r="C10"/>
  <c r="D14"/>
  <c r="E14"/>
  <c r="F14"/>
  <c r="G14"/>
  <c r="H14"/>
  <c r="I14"/>
  <c r="J14"/>
  <c r="K14"/>
  <c r="H102" i="1" l="1"/>
  <c r="J102" s="1"/>
  <c r="K102" s="1"/>
  <c r="H104"/>
  <c r="J104" s="1"/>
  <c r="K104" s="1"/>
  <c r="H106"/>
  <c r="J106" s="1"/>
  <c r="K106" s="1"/>
  <c r="H101"/>
  <c r="H103"/>
  <c r="J103" s="1"/>
  <c r="K103" s="1"/>
  <c r="H105"/>
  <c r="J105" s="1"/>
  <c r="K105" s="1"/>
  <c r="H107"/>
  <c r="J107" s="1"/>
  <c r="K107" s="1"/>
  <c r="C19" i="6"/>
  <c r="D19" s="1"/>
  <c r="D17"/>
  <c r="D23" s="1"/>
  <c r="F106" i="1"/>
  <c r="E106"/>
  <c r="F104"/>
  <c r="E104"/>
  <c r="F102"/>
  <c r="E102"/>
  <c r="F3" i="4"/>
  <c r="G2"/>
  <c r="J14" i="1"/>
  <c r="J25"/>
  <c r="J77"/>
  <c r="J89"/>
  <c r="E108"/>
  <c r="J41"/>
  <c r="J66"/>
  <c r="J96"/>
  <c r="F101"/>
  <c r="F103"/>
  <c r="F105"/>
  <c r="F107"/>
  <c r="E3" i="4"/>
  <c r="J13" i="1"/>
  <c r="K13" s="1"/>
  <c r="J24"/>
  <c r="K24" s="1"/>
  <c r="J65"/>
  <c r="K65" s="1"/>
  <c r="K88"/>
  <c r="J95"/>
  <c r="K95" s="1"/>
  <c r="J97"/>
  <c r="K97" s="1"/>
  <c r="F97"/>
  <c r="F98" s="1"/>
  <c r="J98" s="1"/>
  <c r="C25"/>
  <c r="C66"/>
  <c r="C89"/>
  <c r="D108"/>
  <c r="H2" i="4" l="1"/>
  <c r="G3"/>
  <c r="H108" i="1"/>
  <c r="J101"/>
  <c r="F108"/>
  <c r="H3" i="4" l="1"/>
  <c r="I2"/>
  <c r="J108" i="1"/>
  <c r="K108" s="1"/>
  <c r="K101"/>
  <c r="I3" i="4" l="1"/>
  <c r="J2"/>
  <c r="J3" l="1"/>
  <c r="K2"/>
  <c r="C10" i="6" l="1"/>
  <c r="K3" i="4"/>
</calcChain>
</file>

<file path=xl/comments1.xml><?xml version="1.0" encoding="utf-8"?>
<comments xmlns="http://schemas.openxmlformats.org/spreadsheetml/2006/main">
  <authors>
    <author>Yossi Gal</author>
  </authors>
  <commentList>
    <comment ref="B4" authorId="0">
      <text>
        <r>
          <rPr>
            <b/>
            <sz val="9"/>
            <color indexed="81"/>
            <rFont val="Tahoma"/>
            <charset val="1"/>
          </rPr>
          <t>Préparation:</t>
        </r>
        <r>
          <rPr>
            <sz val="9"/>
            <color indexed="81"/>
            <rFont val="Tahoma"/>
            <charset val="1"/>
          </rPr>
          <t xml:space="preserve">
 - Adapter les activités à la taille du projet
 - Définir les méthodes d’estimation
 - Créer les Dossiers du Projet
 - Définir la gestion des Risques
 - Définir la  gestion de la Configuration
 - Définir l'environnement des tests
 - Définir le Plan des tests et les jeux d’essais
 - Définir le plan d’installation et de Support
 - Définir le Plan de Formation
 - Définir les indicateurs a collecter
 - Définir le Référentiel de Base 
 - Définir les Objectifs et les besoins des utilisateurs
</t>
        </r>
      </text>
    </comment>
    <comment ref="B5" authorId="0">
      <text>
        <r>
          <rPr>
            <b/>
            <sz val="9"/>
            <color indexed="81"/>
            <rFont val="Tahoma"/>
            <charset val="1"/>
          </rPr>
          <t>Analyses Alternatives:</t>
        </r>
        <r>
          <rPr>
            <sz val="9"/>
            <color indexed="81"/>
            <rFont val="Tahoma"/>
            <charset val="1"/>
          </rPr>
          <t xml:space="preserve">
 - Comparer les alternatives
 - Présenter la recommandation</t>
        </r>
      </text>
    </comment>
    <comment ref="B6" authorId="0">
      <text>
        <r>
          <rPr>
            <b/>
            <sz val="9"/>
            <color indexed="81"/>
            <rFont val="Tahoma"/>
            <charset val="1"/>
          </rPr>
          <t>Estimation:</t>
        </r>
        <r>
          <rPr>
            <sz val="9"/>
            <color indexed="81"/>
            <rFont val="Tahoma"/>
            <charset val="1"/>
          </rPr>
          <t xml:space="preserve">
 - Découper le projet (WBS)
 - Estimer les objets du projet  </t>
        </r>
      </text>
    </comment>
    <comment ref="B7" authorId="0">
      <text>
        <r>
          <rPr>
            <b/>
            <sz val="9"/>
            <color indexed="81"/>
            <rFont val="Tahoma"/>
            <charset val="1"/>
          </rPr>
          <t>Plan de Communication:</t>
        </r>
        <r>
          <rPr>
            <sz val="9"/>
            <color indexed="81"/>
            <rFont val="Tahoma"/>
            <charset val="1"/>
          </rPr>
          <t xml:space="preserve">
 - Identifier le coordinateur des utilisateurs, le Chef du projet et l'équipe du projet
 - Mettre en place un planning de rencontres avec les utilisateurs
 - Définir les revues de direction.
 - Définir et mettre en place le plan des revues du projet
</t>
        </r>
      </text>
    </comment>
    <comment ref="B8" authorId="0">
      <text>
        <r>
          <rPr>
            <b/>
            <sz val="9"/>
            <color indexed="81"/>
            <rFont val="Tahoma"/>
            <charset val="1"/>
          </rPr>
          <t>Communiquer le plan:</t>
        </r>
        <r>
          <rPr>
            <sz val="9"/>
            <color indexed="81"/>
            <rFont val="Tahoma"/>
            <charset val="1"/>
          </rPr>
          <t xml:space="preserve">
 - Jalon</t>
        </r>
      </text>
    </comment>
    <comment ref="B9" authorId="0">
      <text>
        <r>
          <rPr>
            <b/>
            <sz val="9"/>
            <color indexed="81"/>
            <rFont val="Tahoma"/>
            <charset val="1"/>
          </rPr>
          <t>Pré-étude:</t>
        </r>
        <r>
          <rPr>
            <sz val="9"/>
            <color indexed="81"/>
            <rFont val="Tahoma"/>
            <charset val="1"/>
          </rPr>
          <t xml:space="preserve">
 - Document de pré-étude
 - Plan de la gestion des risques
 - Générer des rapports sur l'état du projet</t>
        </r>
      </text>
    </comment>
    <comment ref="B10" authorId="0">
      <text>
        <r>
          <rPr>
            <b/>
            <sz val="9"/>
            <color indexed="81"/>
            <rFont val="Tahoma"/>
            <charset val="1"/>
          </rPr>
          <t>ATP0:</t>
        </r>
        <r>
          <rPr>
            <sz val="9"/>
            <color indexed="81"/>
            <rFont val="Tahoma"/>
            <charset val="1"/>
          </rPr>
          <t xml:space="preserve">
 - Préparer et envoyer le mail
 - Logger la réponse</t>
        </r>
      </text>
    </comment>
    <comment ref="B11" authorId="0">
      <text>
        <r>
          <rPr>
            <b/>
            <sz val="9"/>
            <color indexed="81"/>
            <rFont val="Tahoma"/>
            <charset val="1"/>
          </rPr>
          <t>Indicateurs:</t>
        </r>
        <r>
          <rPr>
            <sz val="9"/>
            <color indexed="81"/>
            <rFont val="Tahoma"/>
            <charset val="1"/>
          </rPr>
          <t xml:space="preserve">
 - Charges estimées / Réalisées
 - Délais estimés / Réalisés
 - Analyse des écarts
 - Autres indicateurs</t>
        </r>
      </text>
    </comment>
    <comment ref="B12" authorId="0">
      <text>
        <r>
          <rPr>
            <b/>
            <sz val="9"/>
            <color indexed="81"/>
            <rFont val="Tahoma"/>
            <charset val="1"/>
          </rPr>
          <t>Autres Taches:</t>
        </r>
        <r>
          <rPr>
            <sz val="9"/>
            <color indexed="81"/>
            <rFont val="Tahoma"/>
            <charset val="1"/>
          </rPr>
          <t xml:space="preserve">
 - A définir selon le projet</t>
        </r>
      </text>
    </comment>
  </commentList>
</comments>
</file>

<file path=xl/comments2.xml><?xml version="1.0" encoding="utf-8"?>
<comments xmlns="http://schemas.openxmlformats.org/spreadsheetml/2006/main">
  <authors>
    <author>Yossi Gal</author>
  </authors>
  <commentList>
    <comment ref="A2" authorId="0">
      <text>
        <r>
          <rPr>
            <b/>
            <sz val="10"/>
            <color indexed="81"/>
            <rFont val="Tahoma"/>
          </rPr>
          <t>PN:</t>
        </r>
        <r>
          <rPr>
            <sz val="10"/>
            <color indexed="81"/>
            <rFont val="Tahoma"/>
          </rPr>
          <t xml:space="preserve">
Initiales/ Nom/Prénom</t>
        </r>
      </text>
    </comment>
  </commentList>
</comments>
</file>

<file path=xl/sharedStrings.xml><?xml version="1.0" encoding="utf-8"?>
<sst xmlns="http://schemas.openxmlformats.org/spreadsheetml/2006/main" count="211" uniqueCount="180">
  <si>
    <t>YGAL</t>
  </si>
  <si>
    <t>Le:</t>
  </si>
  <si>
    <t>Maj:</t>
  </si>
  <si>
    <t>Chk</t>
  </si>
  <si>
    <t>Autres Taches de Planification</t>
  </si>
  <si>
    <t>Autres Taches d'Analyse</t>
  </si>
  <si>
    <t>Autres Taches de Conceptions</t>
  </si>
  <si>
    <t>Construction</t>
  </si>
  <si>
    <t>Autres Taches de Construction</t>
  </si>
  <si>
    <t>Test</t>
  </si>
  <si>
    <t>Autres Taches de test</t>
  </si>
  <si>
    <t>Autres taches d'Installation</t>
  </si>
  <si>
    <t>Autres Taches de Maintenance</t>
  </si>
  <si>
    <t>Jours</t>
  </si>
  <si>
    <t>Total Par Phase</t>
  </si>
  <si>
    <t>%</t>
  </si>
  <si>
    <t>Std%</t>
  </si>
  <si>
    <t>Mise a Jour par:</t>
  </si>
  <si>
    <t>R1</t>
  </si>
  <si>
    <t>R2</t>
  </si>
  <si>
    <t>R3</t>
  </si>
  <si>
    <t>R4</t>
  </si>
  <si>
    <t xml:space="preserve"> Total Jours</t>
  </si>
  <si>
    <t>Total</t>
  </si>
  <si>
    <t>Formation</t>
  </si>
  <si>
    <t>Machines:</t>
  </si>
  <si>
    <t>Estimation</t>
  </si>
  <si>
    <t>Travail</t>
  </si>
  <si>
    <t>SQA/DBA/Supp</t>
  </si>
  <si>
    <t>Machines</t>
  </si>
  <si>
    <t>Voyages</t>
  </si>
  <si>
    <t>Chef de projet</t>
  </si>
  <si>
    <t>Jours Ouvres</t>
  </si>
  <si>
    <t>Jours travailles</t>
  </si>
  <si>
    <t>Planification (ATP0)</t>
  </si>
  <si>
    <t>Analyse Fonctionnelle (ATP1)</t>
  </si>
  <si>
    <t>Conception (ATP2)</t>
  </si>
  <si>
    <t>Installation (ATP3)</t>
  </si>
  <si>
    <t>Total Disponible</t>
  </si>
  <si>
    <t>Notes</t>
  </si>
  <si>
    <t>*</t>
  </si>
  <si>
    <t>Jours Fériés</t>
  </si>
  <si>
    <t>Dispos</t>
  </si>
  <si>
    <t>Phase/Tache</t>
  </si>
  <si>
    <t>R5</t>
  </si>
  <si>
    <t>R6</t>
  </si>
  <si>
    <t>(Jours)</t>
  </si>
  <si>
    <t>Procéder a l’Analyse des solutions alternatives</t>
  </si>
  <si>
    <t>Estimer taille/charges/délais/coûts du projet.</t>
  </si>
  <si>
    <t>Communiquer les plans à l'équipe du projet</t>
  </si>
  <si>
    <t>Finaliser le Document de Pré-Étude</t>
  </si>
  <si>
    <t>Obtenir l’acceptation du projet par la direction (ATP0)</t>
  </si>
  <si>
    <t>Collecter les indicateurs du projet</t>
  </si>
  <si>
    <t>Total (Heures)</t>
  </si>
  <si>
    <t>Commencer l’analyse des spécifications</t>
  </si>
  <si>
    <t>Identifier la documentation utilisateur</t>
  </si>
  <si>
    <t xml:space="preserve">Rédiger le cahier des charges (Spécifications) </t>
  </si>
  <si>
    <t>Conduire la revue de spécifications</t>
  </si>
  <si>
    <t>Conduire la revue de direction pour l’obtention de l’ATP1</t>
  </si>
  <si>
    <t>Collecter les indicateurs</t>
  </si>
  <si>
    <t>Définir et Documenter les charges nécessaires pour le  Prototypage</t>
  </si>
  <si>
    <t>Revoir et mettre à jour les besoins utilisateurs</t>
  </si>
  <si>
    <t>Développer et démontrer un Model de l’application</t>
  </si>
  <si>
    <t>Conduire la revue préliminaire de la conception Technique</t>
  </si>
  <si>
    <t>Rédiger le document la conception Technique</t>
  </si>
  <si>
    <t xml:space="preserve">Revoir et mettre a jour le plan de formation </t>
  </si>
  <si>
    <t>Définir la Documentation utilisateur préliminaire</t>
  </si>
  <si>
    <t>Revoir et mettre a jour le plan d’Installation et de Support</t>
  </si>
  <si>
    <t>Conduire la revue critique de la conception Technique</t>
  </si>
  <si>
    <t>Demander la validation ATP2</t>
  </si>
  <si>
    <t>Définir les procédures de tests</t>
  </si>
  <si>
    <t>Rédiger la documentation utilisateur</t>
  </si>
  <si>
    <t>Constituer le matériel de Formation et conduire les séances initiales</t>
  </si>
  <si>
    <t>Construire les templates initiaux</t>
  </si>
  <si>
    <t>Mettre a jour le document de conception technique</t>
  </si>
  <si>
    <t>Conduire les tests d'Intégration</t>
  </si>
  <si>
    <t>Conduire les tests de non-Régression</t>
  </si>
  <si>
    <t>Vérifier le matériel de Formation</t>
  </si>
  <si>
    <t>Conduire les tests systèmes</t>
  </si>
  <si>
    <t>Conduire les tests d’acceptance</t>
  </si>
  <si>
    <t>Documenter les résultats des tests</t>
  </si>
  <si>
    <t>Collecter les erreurs des tests et les autres indicateurs</t>
  </si>
  <si>
    <t>Hrs</t>
  </si>
  <si>
    <t>Finaliser la liste de vérification pour l’installation</t>
  </si>
  <si>
    <t>Conduire les validations de la configuration</t>
  </si>
  <si>
    <t>Conduire la revue de mise en production</t>
  </si>
  <si>
    <t>Demander l’autorisation pour la mise en prod (ATP3)</t>
  </si>
  <si>
    <t>Procéder à l’Installation</t>
  </si>
  <si>
    <t>Finaliser et Exécuter le plan d’installation et de Support</t>
  </si>
  <si>
    <t xml:space="preserve">Conduire la Revue de Poste-Installation </t>
  </si>
  <si>
    <t>Revoir et mettre a jour le plan d’installation et de Support</t>
  </si>
  <si>
    <t>Définir et  Exécuter les procédures de maintenance</t>
  </si>
  <si>
    <t>Revoir et harmoniser le code</t>
  </si>
  <si>
    <t xml:space="preserve">Total </t>
  </si>
  <si>
    <t>Consultant/Formation:</t>
  </si>
  <si>
    <t>12K€/500 Heures, 8 Heures/Jour</t>
  </si>
  <si>
    <t>8K€ machine par an</t>
  </si>
  <si>
    <t xml:space="preserve">Poste Installation &amp; Support </t>
  </si>
  <si>
    <t xml:space="preserve">Revoir et prioriser la liste des requêtes mises en attente </t>
  </si>
  <si>
    <t>Total Nécessaire (Heures)</t>
  </si>
  <si>
    <t>Élément du coût</t>
  </si>
  <si>
    <t>Autres coûts</t>
  </si>
  <si>
    <t>coût du Projet</t>
  </si>
  <si>
    <t>Date Début:</t>
  </si>
  <si>
    <t>Date Fin Prévue:</t>
  </si>
  <si>
    <t>coût Travail + Formation</t>
  </si>
  <si>
    <t>Nom du Projet:</t>
  </si>
  <si>
    <t>Projet</t>
  </si>
  <si>
    <t>Équipe:</t>
  </si>
  <si>
    <t>PN</t>
  </si>
  <si>
    <t>Nom ou Rôle</t>
  </si>
  <si>
    <t>Unité/Jour</t>
  </si>
  <si>
    <t>Coût(K€)</t>
  </si>
  <si>
    <t>YGAL, Oct/2010</t>
  </si>
  <si>
    <t xml:space="preserve">Documenter les besoins en formation </t>
  </si>
  <si>
    <t>Temps Nécessaire</t>
  </si>
  <si>
    <t>Temps Disponible</t>
  </si>
  <si>
    <t>Définir les taches hors Prototypage  et documenter le prototype</t>
  </si>
  <si>
    <t>Développer et tester le module11</t>
  </si>
  <si>
    <t>Développer et tester le module12</t>
  </si>
  <si>
    <t>Mettre à jour le document de conception technique</t>
  </si>
  <si>
    <t>Développer et tester le module 21</t>
  </si>
  <si>
    <t xml:space="preserve">Revoir et adapter le module11+12+21 </t>
  </si>
  <si>
    <t>Développer et tester le module 22</t>
  </si>
  <si>
    <t>Revoir et adapter les modules de la fonction 1</t>
  </si>
  <si>
    <t>Développer et tester le module 31</t>
  </si>
  <si>
    <t>Revoir et adapter les modules des Fonctions 1+2</t>
  </si>
  <si>
    <t>Revoir et adapter les modules des fonctions 1+2+3</t>
  </si>
  <si>
    <t>Sem.</t>
  </si>
  <si>
    <t>Mois</t>
  </si>
  <si>
    <t>Développeur</t>
  </si>
  <si>
    <t>Préparer l'infrastructure du projet</t>
  </si>
  <si>
    <t>Préparer la communication du projet</t>
  </si>
  <si>
    <t>Développer Fonction 1</t>
  </si>
  <si>
    <t>Développer Fonction 2</t>
  </si>
  <si>
    <t>Développer Fonction 3</t>
  </si>
  <si>
    <t>coût Journalier du Travail:</t>
  </si>
  <si>
    <t>Préparation:</t>
  </si>
  <si>
    <t xml:space="preserve"> - Adapter les activités à la taille du projet</t>
  </si>
  <si>
    <t xml:space="preserve"> - Définir les méthodes d’estimation</t>
  </si>
  <si>
    <t xml:space="preserve"> - Créer les Dossiers du Projet</t>
  </si>
  <si>
    <t xml:space="preserve"> - Définir la gestion des Risques</t>
  </si>
  <si>
    <t xml:space="preserve"> - Définir la  gestion de la Configuration</t>
  </si>
  <si>
    <t xml:space="preserve"> - Définir l'environnement des tests</t>
  </si>
  <si>
    <t xml:space="preserve"> - Définir le Plan des tests et les jeux d’essais</t>
  </si>
  <si>
    <t xml:space="preserve"> - Définir le plan d’installation et de Support</t>
  </si>
  <si>
    <t xml:space="preserve"> - Définir le Plan de Formation</t>
  </si>
  <si>
    <t xml:space="preserve"> - Définir les indicateurs a collecter</t>
  </si>
  <si>
    <t xml:space="preserve"> - Définir le Référentiel de Base </t>
  </si>
  <si>
    <t xml:space="preserve"> - Définir les Objectifs et les besoins des utilisateurs</t>
  </si>
  <si>
    <t>Analyses Alternatives:</t>
  </si>
  <si>
    <t xml:space="preserve"> - Comparer les alternatives</t>
  </si>
  <si>
    <t xml:space="preserve"> - Présenter la recommandation</t>
  </si>
  <si>
    <t>Estimation:</t>
  </si>
  <si>
    <t xml:space="preserve"> - Découper le projet (WBS)</t>
  </si>
  <si>
    <t xml:space="preserve"> - Estimer les objets du projet </t>
  </si>
  <si>
    <t>Plan de Communication:</t>
  </si>
  <si>
    <t xml:space="preserve"> - Identifier le coordinateur des utilisateurs, le Chef du projet et l'équipe du projet</t>
  </si>
  <si>
    <t xml:space="preserve"> - Mettre en place un planning de rencontres avec les utilisateurs</t>
  </si>
  <si>
    <t xml:space="preserve"> - Définir les revues de direction.</t>
  </si>
  <si>
    <t xml:space="preserve"> - Définir et mettre en place le plan des revues du projet</t>
  </si>
  <si>
    <t>Communiquer le plan:</t>
  </si>
  <si>
    <t xml:space="preserve"> - Jalon</t>
  </si>
  <si>
    <t>Pré-étude:</t>
  </si>
  <si>
    <t xml:space="preserve"> - Document de pré-étude</t>
  </si>
  <si>
    <t xml:space="preserve"> - Plan de la gestion des risques</t>
  </si>
  <si>
    <t xml:space="preserve"> - Générer des rapports sur l'état du projet</t>
  </si>
  <si>
    <t>ATP0:</t>
  </si>
  <si>
    <t xml:space="preserve"> - Préparer et envoyer le mail</t>
  </si>
  <si>
    <t xml:space="preserve"> - Logger la réponse</t>
  </si>
  <si>
    <t>Indicateurs:</t>
  </si>
  <si>
    <t xml:space="preserve"> - Charges estimées / Réalisées</t>
  </si>
  <si>
    <t xml:space="preserve"> - Délais estimés / Réalisés</t>
  </si>
  <si>
    <t xml:space="preserve"> - Analyse des écarts</t>
  </si>
  <si>
    <t xml:space="preserve"> - Autres indicateurs</t>
  </si>
  <si>
    <t>Autres Taches:</t>
  </si>
  <si>
    <t xml:space="preserve"> - A définir selon le projet</t>
  </si>
  <si>
    <t>Analyste</t>
  </si>
  <si>
    <t>Remarques sur les tâches</t>
  </si>
  <si>
    <t>Maj: Ygal, 15-Sep-2011</t>
  </si>
</sst>
</file>

<file path=xl/styles.xml><?xml version="1.0" encoding="utf-8"?>
<styleSheet xmlns="http://schemas.openxmlformats.org/spreadsheetml/2006/main">
  <numFmts count="12">
    <numFmt numFmtId="164" formatCode="0.0"/>
    <numFmt numFmtId="165" formatCode="d/mmm/yy"/>
    <numFmt numFmtId="166" formatCode="General_)"/>
    <numFmt numFmtId="167" formatCode="0.000"/>
    <numFmt numFmtId="168" formatCode="0_)"/>
    <numFmt numFmtId="169" formatCode="mmm"/>
    <numFmt numFmtId="170" formatCode="&quot;$&quot;0\K"/>
    <numFmt numFmtId="171" formatCode="&quot;$&quot;0.0\K"/>
    <numFmt numFmtId="172" formatCode="yyyy"/>
    <numFmt numFmtId="173" formatCode="#,##0\ [$€-1]"/>
    <numFmt numFmtId="174" formatCode="[$-409]d\-mmm\-yy;@"/>
    <numFmt numFmtId="175" formatCode="0.0\K\€"/>
  </numFmts>
  <fonts count="39">
    <font>
      <sz val="10"/>
      <name val="Arial"/>
    </font>
    <font>
      <b/>
      <sz val="10"/>
      <name val="Arial"/>
    </font>
    <font>
      <sz val="10"/>
      <name val="Arial"/>
    </font>
    <font>
      <sz val="10"/>
      <name val="Arial"/>
      <family val="2"/>
    </font>
    <font>
      <b/>
      <sz val="10"/>
      <color indexed="12"/>
      <name val="Arial"/>
    </font>
    <font>
      <b/>
      <sz val="10"/>
      <color indexed="8"/>
      <name val="Arial"/>
      <family val="2"/>
    </font>
    <font>
      <b/>
      <sz val="10"/>
      <color indexed="8"/>
      <name val="Arial"/>
    </font>
    <font>
      <b/>
      <sz val="10"/>
      <color indexed="10"/>
      <name val="Arial"/>
      <family val="2"/>
    </font>
    <font>
      <b/>
      <sz val="10"/>
      <color indexed="10"/>
      <name val="Arial"/>
    </font>
    <font>
      <sz val="10"/>
      <name val="Courier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</font>
    <font>
      <b/>
      <sz val="10"/>
      <color indexed="16"/>
      <name val="Arial"/>
      <family val="2"/>
    </font>
    <font>
      <b/>
      <sz val="10"/>
      <color indexed="16"/>
      <name val="Arial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2"/>
      <color indexed="8"/>
      <name val="Tahoma"/>
      <family val="2"/>
    </font>
    <font>
      <b/>
      <sz val="12"/>
      <color indexed="18"/>
      <name val="Tahoma"/>
      <family val="2"/>
    </font>
    <font>
      <b/>
      <sz val="12"/>
      <color indexed="16"/>
      <name val="Tahoma"/>
      <family val="2"/>
    </font>
    <font>
      <b/>
      <sz val="12"/>
      <color indexed="10"/>
      <name val="Tahoma"/>
      <family val="2"/>
    </font>
    <font>
      <sz val="12"/>
      <color indexed="18"/>
      <name val="Tahoma"/>
      <family val="2"/>
    </font>
    <font>
      <sz val="12"/>
      <name val="Tahoma"/>
      <family val="2"/>
    </font>
    <font>
      <b/>
      <sz val="12"/>
      <color indexed="12"/>
      <name val="Tahoma"/>
      <family val="2"/>
    </font>
    <font>
      <sz val="10"/>
      <name val="Tahoma"/>
      <family val="2"/>
    </font>
    <font>
      <sz val="11"/>
      <name val="Tahoma"/>
      <family val="2"/>
    </font>
    <font>
      <sz val="12"/>
      <color indexed="8"/>
      <name val="Tahoma"/>
      <family val="2"/>
    </font>
    <font>
      <sz val="12"/>
      <color indexed="12"/>
      <name val="Tahoma"/>
      <family val="2"/>
    </font>
    <font>
      <sz val="10"/>
      <color indexed="12"/>
      <name val="Arial"/>
      <family val="2"/>
    </font>
    <font>
      <sz val="10"/>
      <color indexed="10"/>
      <name val="Arial"/>
    </font>
    <font>
      <sz val="12"/>
      <color indexed="10"/>
      <name val="Tahoma"/>
      <family val="2"/>
    </font>
    <font>
      <sz val="10"/>
      <color indexed="81"/>
      <name val="Tahoma"/>
    </font>
    <font>
      <b/>
      <sz val="10"/>
      <color indexed="81"/>
      <name val="Tahoma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color rgb="FF002060"/>
      <name val="Arial"/>
      <family val="2"/>
    </font>
    <font>
      <b/>
      <sz val="10"/>
      <color rgb="FF0000CC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166" fontId="9" fillId="0" borderId="0"/>
    <xf numFmtId="9" fontId="2" fillId="0" borderId="0" applyFont="0" applyFill="0" applyBorder="0" applyAlignment="0" applyProtection="0"/>
  </cellStyleXfs>
  <cellXfs count="358">
    <xf numFmtId="0" fontId="0" fillId="0" borderId="0" xfId="0"/>
    <xf numFmtId="0" fontId="13" fillId="0" borderId="3" xfId="0" applyFont="1" applyBorder="1"/>
    <xf numFmtId="0" fontId="13" fillId="0" borderId="4" xfId="0" applyFont="1" applyBorder="1"/>
    <xf numFmtId="0" fontId="13" fillId="0" borderId="6" xfId="0" applyFont="1" applyBorder="1"/>
    <xf numFmtId="0" fontId="5" fillId="3" borderId="110" xfId="0" applyFont="1" applyFill="1" applyBorder="1" applyAlignment="1">
      <alignment horizontal="right" vertical="center"/>
    </xf>
    <xf numFmtId="169" fontId="18" fillId="3" borderId="119" xfId="0" applyNumberFormat="1" applyFont="1" applyFill="1" applyBorder="1" applyAlignment="1" applyProtection="1">
      <alignment vertical="center"/>
      <protection locked="0"/>
    </xf>
    <xf numFmtId="0" fontId="5" fillId="3" borderId="105" xfId="0" applyFont="1" applyFill="1" applyBorder="1" applyAlignment="1">
      <alignment horizontal="right" vertical="center"/>
    </xf>
    <xf numFmtId="1" fontId="6" fillId="3" borderId="111" xfId="0" applyNumberFormat="1" applyFont="1" applyFill="1" applyBorder="1" applyAlignment="1">
      <alignment vertical="center"/>
    </xf>
    <xf numFmtId="1" fontId="6" fillId="3" borderId="112" xfId="0" applyNumberFormat="1" applyFont="1" applyFill="1" applyBorder="1" applyAlignment="1">
      <alignment vertical="center"/>
    </xf>
    <xf numFmtId="1" fontId="6" fillId="3" borderId="113" xfId="0" applyNumberFormat="1" applyFont="1" applyFill="1" applyBorder="1" applyAlignment="1">
      <alignment vertical="center"/>
    </xf>
    <xf numFmtId="0" fontId="0" fillId="3" borderId="29" xfId="0" applyFill="1" applyBorder="1" applyAlignment="1">
      <alignment horizontal="right" vertical="center"/>
    </xf>
    <xf numFmtId="0" fontId="1" fillId="3" borderId="0" xfId="0" quotePrefix="1" applyFont="1" applyFill="1" applyBorder="1" applyAlignment="1">
      <alignment horizontal="right" vertical="center"/>
    </xf>
    <xf numFmtId="1" fontId="1" fillId="3" borderId="114" xfId="0" applyNumberFormat="1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52" xfId="0" applyBorder="1" applyAlignment="1">
      <alignment vertical="center"/>
    </xf>
    <xf numFmtId="1" fontId="5" fillId="2" borderId="115" xfId="0" applyNumberFormat="1" applyFont="1" applyFill="1" applyBorder="1" applyAlignment="1">
      <alignment vertical="center"/>
    </xf>
    <xf numFmtId="1" fontId="5" fillId="2" borderId="125" xfId="0" applyNumberFormat="1" applyFont="1" applyFill="1" applyBorder="1" applyAlignment="1">
      <alignment vertical="center"/>
    </xf>
    <xf numFmtId="1" fontId="5" fillId="2" borderId="8" xfId="0" applyNumberFormat="1" applyFont="1" applyFill="1" applyBorder="1" applyAlignment="1">
      <alignment vertical="center"/>
    </xf>
    <xf numFmtId="1" fontId="5" fillId="2" borderId="12" xfId="0" applyNumberFormat="1" applyFont="1" applyFill="1" applyBorder="1" applyAlignment="1">
      <alignment vertical="center"/>
    </xf>
    <xf numFmtId="0" fontId="15" fillId="0" borderId="29" xfId="0" applyFont="1" applyFill="1" applyBorder="1" applyAlignment="1">
      <alignment horizontal="right" vertical="center"/>
    </xf>
    <xf numFmtId="0" fontId="1" fillId="3" borderId="80" xfId="0" applyFont="1" applyFill="1" applyBorder="1" applyAlignment="1">
      <alignment horizontal="left" vertical="center"/>
    </xf>
    <xf numFmtId="1" fontId="1" fillId="3" borderId="116" xfId="0" applyNumberFormat="1" applyFont="1" applyFill="1" applyBorder="1" applyAlignment="1">
      <alignment vertical="center"/>
    </xf>
    <xf numFmtId="0" fontId="15" fillId="0" borderId="29" xfId="0" applyFont="1" applyFill="1" applyBorder="1" applyAlignment="1">
      <alignment vertical="center"/>
    </xf>
    <xf numFmtId="0" fontId="1" fillId="3" borderId="81" xfId="0" applyFont="1" applyFill="1" applyBorder="1" applyAlignment="1">
      <alignment horizontal="left" vertical="center"/>
    </xf>
    <xf numFmtId="1" fontId="1" fillId="3" borderId="117" xfId="0" applyNumberFormat="1" applyFont="1" applyFill="1" applyBorder="1" applyAlignment="1">
      <alignment vertical="center"/>
    </xf>
    <xf numFmtId="0" fontId="15" fillId="0" borderId="30" xfId="0" applyFont="1" applyFill="1" applyBorder="1" applyAlignment="1">
      <alignment vertical="center"/>
    </xf>
    <xf numFmtId="0" fontId="1" fillId="3" borderId="51" xfId="0" applyFont="1" applyFill="1" applyBorder="1" applyAlignment="1">
      <alignment horizontal="left" vertical="center"/>
    </xf>
    <xf numFmtId="1" fontId="1" fillId="3" borderId="118" xfId="0" applyNumberFormat="1" applyFont="1" applyFill="1" applyBorder="1" applyAlignment="1">
      <alignment vertical="center"/>
    </xf>
    <xf numFmtId="1" fontId="1" fillId="3" borderId="128" xfId="0" applyNumberFormat="1" applyFont="1" applyFill="1" applyBorder="1" applyAlignment="1">
      <alignment vertical="center"/>
    </xf>
    <xf numFmtId="1" fontId="1" fillId="3" borderId="24" xfId="0" applyNumberFormat="1" applyFont="1" applyFill="1" applyBorder="1" applyAlignment="1">
      <alignment vertical="center"/>
    </xf>
    <xf numFmtId="1" fontId="1" fillId="3" borderId="5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3" borderId="5" xfId="0" applyFont="1" applyFill="1" applyBorder="1" applyAlignment="1">
      <alignment horizontal="left" vertical="center"/>
    </xf>
    <xf numFmtId="0" fontId="5" fillId="3" borderId="13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right" vertical="center"/>
    </xf>
    <xf numFmtId="0" fontId="5" fillId="3" borderId="76" xfId="0" applyFont="1" applyFill="1" applyBorder="1" applyAlignment="1">
      <alignment horizontal="right" vertical="center"/>
    </xf>
    <xf numFmtId="0" fontId="5" fillId="3" borderId="8" xfId="0" applyFont="1" applyFill="1" applyBorder="1" applyAlignment="1">
      <alignment horizontal="right" vertical="center"/>
    </xf>
    <xf numFmtId="0" fontId="3" fillId="3" borderId="19" xfId="0" applyFont="1" applyFill="1" applyBorder="1" applyAlignment="1">
      <alignment horizontal="right" vertical="center"/>
    </xf>
    <xf numFmtId="0" fontId="13" fillId="3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 applyProtection="1">
      <alignment horizontal="left" vertical="center"/>
      <protection locked="0"/>
    </xf>
    <xf numFmtId="1" fontId="7" fillId="0" borderId="52" xfId="0" applyNumberFormat="1" applyFont="1" applyFill="1" applyBorder="1" applyAlignment="1">
      <alignment vertical="center"/>
    </xf>
    <xf numFmtId="1" fontId="7" fillId="0" borderId="52" xfId="0" applyNumberFormat="1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3" fillId="0" borderId="21" xfId="0" applyNumberFormat="1" applyFont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1" fontId="3" fillId="0" borderId="22" xfId="0" applyNumberFormat="1" applyFont="1" applyBorder="1" applyAlignment="1">
      <alignment vertical="center"/>
    </xf>
    <xf numFmtId="1" fontId="1" fillId="2" borderId="10" xfId="0" applyNumberFormat="1" applyFont="1" applyFill="1" applyBorder="1" applyAlignment="1">
      <alignment horizontal="center" vertical="center"/>
    </xf>
    <xf numFmtId="1" fontId="3" fillId="0" borderId="23" xfId="0" applyNumberFormat="1" applyFont="1" applyBorder="1" applyAlignment="1">
      <alignment vertical="center"/>
    </xf>
    <xf numFmtId="0" fontId="13" fillId="0" borderId="17" xfId="0" applyFont="1" applyBorder="1" applyAlignment="1">
      <alignment horizontal="center" vertical="center"/>
    </xf>
    <xf numFmtId="0" fontId="0" fillId="0" borderId="0" xfId="0" quotePrefix="1" applyAlignment="1">
      <alignment horizontal="left" vertical="center"/>
    </xf>
    <xf numFmtId="1" fontId="1" fillId="4" borderId="59" xfId="0" applyNumberFormat="1" applyFont="1" applyFill="1" applyBorder="1" applyAlignment="1">
      <alignment horizontal="center" vertical="center"/>
    </xf>
    <xf numFmtId="0" fontId="3" fillId="4" borderId="67" xfId="0" applyFont="1" applyFill="1" applyBorder="1" applyAlignment="1">
      <alignment horizontal="right" vertical="center"/>
    </xf>
    <xf numFmtId="1" fontId="8" fillId="4" borderId="59" xfId="0" applyNumberFormat="1" applyFont="1" applyFill="1" applyBorder="1" applyAlignment="1">
      <alignment horizontal="right" vertical="center"/>
    </xf>
    <xf numFmtId="1" fontId="8" fillId="4" borderId="70" xfId="0" applyNumberFormat="1" applyFont="1" applyFill="1" applyBorder="1" applyAlignment="1">
      <alignment horizontal="right" vertical="center"/>
    </xf>
    <xf numFmtId="1" fontId="8" fillId="4" borderId="60" xfId="0" applyNumberFormat="1" applyFont="1" applyFill="1" applyBorder="1" applyAlignment="1">
      <alignment horizontal="right" vertical="center"/>
    </xf>
    <xf numFmtId="1" fontId="8" fillId="4" borderId="61" xfId="0" applyNumberFormat="1" applyFont="1" applyFill="1" applyBorder="1" applyAlignment="1">
      <alignment horizontal="right" vertical="center"/>
    </xf>
    <xf numFmtId="1" fontId="3" fillId="4" borderId="62" xfId="0" applyNumberFormat="1" applyFont="1" applyFill="1" applyBorder="1" applyAlignment="1">
      <alignment vertical="center"/>
    </xf>
    <xf numFmtId="0" fontId="13" fillId="4" borderId="61" xfId="0" applyFont="1" applyFill="1" applyBorder="1" applyAlignment="1">
      <alignment horizontal="center" vertical="center"/>
    </xf>
    <xf numFmtId="1" fontId="1" fillId="4" borderId="63" xfId="0" applyNumberFormat="1" applyFont="1" applyFill="1" applyBorder="1" applyAlignment="1">
      <alignment horizontal="center" vertical="center"/>
    </xf>
    <xf numFmtId="0" fontId="3" fillId="4" borderId="68" xfId="0" applyFont="1" applyFill="1" applyBorder="1" applyAlignment="1">
      <alignment horizontal="right" vertical="center"/>
    </xf>
    <xf numFmtId="1" fontId="4" fillId="4" borderId="63" xfId="0" applyNumberFormat="1" applyFont="1" applyFill="1" applyBorder="1" applyAlignment="1">
      <alignment horizontal="right" vertical="center"/>
    </xf>
    <xf numFmtId="1" fontId="4" fillId="4" borderId="77" xfId="0" applyNumberFormat="1" applyFont="1" applyFill="1" applyBorder="1" applyAlignment="1">
      <alignment horizontal="right" vertical="center"/>
    </xf>
    <xf numFmtId="1" fontId="4" fillId="4" borderId="64" xfId="0" applyNumberFormat="1" applyFont="1" applyFill="1" applyBorder="1" applyAlignment="1">
      <alignment horizontal="right" vertical="center"/>
    </xf>
    <xf numFmtId="1" fontId="4" fillId="4" borderId="65" xfId="0" applyNumberFormat="1" applyFont="1" applyFill="1" applyBorder="1" applyAlignment="1">
      <alignment horizontal="right" vertical="center"/>
    </xf>
    <xf numFmtId="1" fontId="3" fillId="4" borderId="66" xfId="0" applyNumberFormat="1" applyFont="1" applyFill="1" applyBorder="1" applyAlignment="1">
      <alignment vertical="center"/>
    </xf>
    <xf numFmtId="0" fontId="13" fillId="4" borderId="65" xfId="0" applyFont="1" applyFill="1" applyBorder="1" applyAlignment="1">
      <alignment horizontal="center" vertical="center"/>
    </xf>
    <xf numFmtId="1" fontId="8" fillId="0" borderId="9" xfId="0" applyNumberFormat="1" applyFont="1" applyFill="1" applyBorder="1" applyAlignment="1">
      <alignment vertical="center"/>
    </xf>
    <xf numFmtId="1" fontId="8" fillId="0" borderId="52" xfId="0" applyNumberFormat="1" applyFont="1" applyFill="1" applyBorder="1" applyAlignment="1">
      <alignment vertical="center"/>
    </xf>
    <xf numFmtId="1" fontId="8" fillId="0" borderId="52" xfId="0" applyNumberFormat="1" applyFont="1" applyFill="1" applyBorder="1" applyAlignment="1">
      <alignment horizontal="right" vertical="center"/>
    </xf>
    <xf numFmtId="1" fontId="13" fillId="0" borderId="52" xfId="0" applyNumberFormat="1" applyFont="1" applyFill="1" applyBorder="1" applyAlignment="1">
      <alignment horizontal="right" vertical="center"/>
    </xf>
    <xf numFmtId="1" fontId="1" fillId="2" borderId="27" xfId="0" applyNumberFormat="1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1" fontId="4" fillId="4" borderId="55" xfId="0" applyNumberFormat="1" applyFont="1" applyFill="1" applyBorder="1" applyAlignment="1">
      <alignment horizontal="right" vertical="center"/>
    </xf>
    <xf numFmtId="1" fontId="4" fillId="4" borderId="78" xfId="0" applyNumberFormat="1" applyFont="1" applyFill="1" applyBorder="1" applyAlignment="1">
      <alignment horizontal="right" vertical="center"/>
    </xf>
    <xf numFmtId="1" fontId="4" fillId="4" borderId="58" xfId="0" applyNumberFormat="1" applyFont="1" applyFill="1" applyBorder="1" applyAlignment="1">
      <alignment horizontal="right" vertical="center"/>
    </xf>
    <xf numFmtId="1" fontId="4" fillId="4" borderId="57" xfId="0" applyNumberFormat="1" applyFont="1" applyFill="1" applyBorder="1" applyAlignment="1">
      <alignment horizontal="right" vertical="center"/>
    </xf>
    <xf numFmtId="1" fontId="3" fillId="4" borderId="56" xfId="0" applyNumberFormat="1" applyFont="1" applyFill="1" applyBorder="1" applyAlignment="1">
      <alignment vertical="center"/>
    </xf>
    <xf numFmtId="0" fontId="13" fillId="4" borderId="57" xfId="0" applyFont="1" applyFill="1" applyBorder="1" applyAlignment="1">
      <alignment horizontal="center" vertical="center"/>
    </xf>
    <xf numFmtId="1" fontId="3" fillId="0" borderId="52" xfId="0" applyNumberFormat="1" applyFont="1" applyFill="1" applyBorder="1" applyAlignment="1">
      <alignment vertical="center"/>
    </xf>
    <xf numFmtId="1" fontId="5" fillId="2" borderId="1" xfId="0" applyNumberFormat="1" applyFont="1" applyFill="1" applyBorder="1" applyAlignment="1">
      <alignment horizontal="center" vertical="center"/>
    </xf>
    <xf numFmtId="1" fontId="3" fillId="0" borderId="22" xfId="0" applyNumberFormat="1" applyFont="1" applyFill="1" applyBorder="1" applyAlignment="1">
      <alignment vertical="center"/>
    </xf>
    <xf numFmtId="1" fontId="3" fillId="0" borderId="23" xfId="0" applyNumberFormat="1" applyFont="1" applyFill="1" applyBorder="1" applyAlignment="1">
      <alignment vertical="center"/>
    </xf>
    <xf numFmtId="1" fontId="3" fillId="0" borderId="21" xfId="0" applyNumberFormat="1" applyFont="1" applyFill="1" applyBorder="1" applyAlignment="1">
      <alignment vertical="center"/>
    </xf>
    <xf numFmtId="1" fontId="8" fillId="4" borderId="59" xfId="0" applyNumberFormat="1" applyFont="1" applyFill="1" applyBorder="1" applyAlignment="1">
      <alignment vertical="center"/>
    </xf>
    <xf numFmtId="1" fontId="8" fillId="4" borderId="70" xfId="0" applyNumberFormat="1" applyFont="1" applyFill="1" applyBorder="1" applyAlignment="1">
      <alignment vertical="center"/>
    </xf>
    <xf numFmtId="1" fontId="8" fillId="4" borderId="60" xfId="0" applyNumberFormat="1" applyFont="1" applyFill="1" applyBorder="1" applyAlignment="1">
      <alignment vertical="center"/>
    </xf>
    <xf numFmtId="1" fontId="8" fillId="4" borderId="61" xfId="0" applyNumberFormat="1" applyFont="1" applyFill="1" applyBorder="1" applyAlignment="1">
      <alignment vertical="center"/>
    </xf>
    <xf numFmtId="1" fontId="1" fillId="4" borderId="55" xfId="0" applyNumberFormat="1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right" vertical="center"/>
    </xf>
    <xf numFmtId="1" fontId="13" fillId="0" borderId="52" xfId="0" applyNumberFormat="1" applyFont="1" applyFill="1" applyBorder="1" applyAlignment="1">
      <alignment vertical="center"/>
    </xf>
    <xf numFmtId="1" fontId="13" fillId="5" borderId="91" xfId="0" applyNumberFormat="1" applyFont="1" applyFill="1" applyBorder="1" applyAlignment="1">
      <alignment horizontal="center" vertical="center"/>
    </xf>
    <xf numFmtId="0" fontId="13" fillId="5" borderId="44" xfId="0" applyFont="1" applyFill="1" applyBorder="1" applyAlignment="1">
      <alignment horizontal="right" vertical="center"/>
    </xf>
    <xf numFmtId="1" fontId="7" fillId="5" borderId="91" xfId="0" applyNumberFormat="1" applyFont="1" applyFill="1" applyBorder="1" applyAlignment="1">
      <alignment vertical="center"/>
    </xf>
    <xf numFmtId="1" fontId="7" fillId="5" borderId="92" xfId="0" applyNumberFormat="1" applyFont="1" applyFill="1" applyBorder="1" applyAlignment="1">
      <alignment vertical="center"/>
    </xf>
    <xf numFmtId="1" fontId="7" fillId="5" borderId="93" xfId="0" applyNumberFormat="1" applyFont="1" applyFill="1" applyBorder="1" applyAlignment="1">
      <alignment vertical="center"/>
    </xf>
    <xf numFmtId="1" fontId="7" fillId="5" borderId="94" xfId="0" applyNumberFormat="1" applyFont="1" applyFill="1" applyBorder="1" applyAlignment="1">
      <alignment vertical="center"/>
    </xf>
    <xf numFmtId="0" fontId="13" fillId="5" borderId="94" xfId="0" applyFont="1" applyFill="1" applyBorder="1" applyAlignment="1">
      <alignment horizontal="center" vertical="center"/>
    </xf>
    <xf numFmtId="1" fontId="30" fillId="5" borderId="27" xfId="0" applyNumberFormat="1" applyFont="1" applyFill="1" applyBorder="1" applyAlignment="1">
      <alignment horizontal="center" vertical="center"/>
    </xf>
    <xf numFmtId="0" fontId="30" fillId="5" borderId="34" xfId="0" applyFont="1" applyFill="1" applyBorder="1" applyAlignment="1">
      <alignment horizontal="right" vertical="center"/>
    </xf>
    <xf numFmtId="1" fontId="17" fillId="5" borderId="27" xfId="0" applyNumberFormat="1" applyFont="1" applyFill="1" applyBorder="1" applyAlignment="1">
      <alignment vertical="center"/>
    </xf>
    <xf numFmtId="1" fontId="17" fillId="5" borderId="95" xfId="0" applyNumberFormat="1" applyFont="1" applyFill="1" applyBorder="1" applyAlignment="1">
      <alignment vertical="center"/>
    </xf>
    <xf numFmtId="1" fontId="17" fillId="5" borderId="96" xfId="0" applyNumberFormat="1" applyFont="1" applyFill="1" applyBorder="1" applyAlignment="1">
      <alignment vertical="center"/>
    </xf>
    <xf numFmtId="1" fontId="17" fillId="5" borderId="97" xfId="0" applyNumberFormat="1" applyFont="1" applyFill="1" applyBorder="1" applyAlignment="1">
      <alignment vertical="center"/>
    </xf>
    <xf numFmtId="1" fontId="17" fillId="5" borderId="37" xfId="0" applyNumberFormat="1" applyFont="1" applyFill="1" applyBorder="1" applyAlignment="1">
      <alignment vertical="center"/>
    </xf>
    <xf numFmtId="0" fontId="13" fillId="5" borderId="97" xfId="0" applyFont="1" applyFill="1" applyBorder="1" applyAlignment="1">
      <alignment horizontal="center" vertical="center"/>
    </xf>
    <xf numFmtId="1" fontId="2" fillId="5" borderId="2" xfId="0" applyNumberFormat="1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horizontal="right" vertical="center"/>
    </xf>
    <xf numFmtId="1" fontId="16" fillId="5" borderId="2" xfId="0" applyNumberFormat="1" applyFont="1" applyFill="1" applyBorder="1" applyAlignment="1">
      <alignment vertical="center"/>
    </xf>
    <xf numFmtId="1" fontId="16" fillId="5" borderId="41" xfId="0" applyNumberFormat="1" applyFont="1" applyFill="1" applyBorder="1" applyAlignment="1">
      <alignment vertical="center"/>
    </xf>
    <xf numFmtId="1" fontId="16" fillId="5" borderId="98" xfId="0" applyNumberFormat="1" applyFont="1" applyFill="1" applyBorder="1" applyAlignment="1">
      <alignment vertical="center"/>
    </xf>
    <xf numFmtId="1" fontId="16" fillId="5" borderId="99" xfId="0" applyNumberFormat="1" applyFont="1" applyFill="1" applyBorder="1" applyAlignment="1">
      <alignment vertical="center"/>
    </xf>
    <xf numFmtId="1" fontId="1" fillId="5" borderId="100" xfId="0" applyNumberFormat="1" applyFont="1" applyFill="1" applyBorder="1" applyAlignment="1">
      <alignment vertical="center"/>
    </xf>
    <xf numFmtId="0" fontId="13" fillId="5" borderId="99" xfId="0" applyFont="1" applyFill="1" applyBorder="1" applyAlignment="1">
      <alignment horizontal="center" vertical="center"/>
    </xf>
    <xf numFmtId="1" fontId="2" fillId="2" borderId="26" xfId="0" applyNumberFormat="1" applyFont="1" applyFill="1" applyBorder="1" applyAlignment="1">
      <alignment horizontal="center" vertical="center"/>
    </xf>
    <xf numFmtId="0" fontId="3" fillId="2" borderId="69" xfId="0" applyFont="1" applyFill="1" applyBorder="1" applyAlignment="1">
      <alignment horizontal="right" vertical="center"/>
    </xf>
    <xf numFmtId="14" fontId="6" fillId="2" borderId="26" xfId="0" applyNumberFormat="1" applyFont="1" applyFill="1" applyBorder="1" applyAlignment="1">
      <alignment horizontal="centerContinuous" vertical="center"/>
    </xf>
    <xf numFmtId="0" fontId="18" fillId="2" borderId="53" xfId="0" applyFont="1" applyFill="1" applyBorder="1" applyAlignment="1">
      <alignment horizontal="right" vertical="center"/>
    </xf>
    <xf numFmtId="0" fontId="18" fillId="2" borderId="54" xfId="0" applyFont="1" applyFill="1" applyBorder="1" applyAlignment="1">
      <alignment horizontal="right" vertical="center"/>
    </xf>
    <xf numFmtId="0" fontId="1" fillId="2" borderId="54" xfId="0" applyFont="1" applyFill="1" applyBorder="1" applyAlignment="1">
      <alignment horizontal="right" vertical="center"/>
    </xf>
    <xf numFmtId="0" fontId="1" fillId="2" borderId="18" xfId="0" applyFont="1" applyFill="1" applyBorder="1" applyAlignment="1">
      <alignment horizontal="right" vertical="center"/>
    </xf>
    <xf numFmtId="0" fontId="0" fillId="0" borderId="20" xfId="0" applyFill="1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1" fontId="2" fillId="5" borderId="4" xfId="0" applyNumberFormat="1" applyFont="1" applyFill="1" applyBorder="1" applyAlignment="1">
      <alignment horizontal="center" vertical="center"/>
    </xf>
    <xf numFmtId="0" fontId="3" fillId="5" borderId="73" xfId="0" applyFont="1" applyFill="1" applyBorder="1" applyAlignment="1">
      <alignment horizontal="right" vertical="center"/>
    </xf>
    <xf numFmtId="1" fontId="6" fillId="5" borderId="4" xfId="0" applyNumberFormat="1" applyFont="1" applyFill="1" applyBorder="1" applyAlignment="1">
      <alignment horizontal="right" vertical="center"/>
    </xf>
    <xf numFmtId="1" fontId="1" fillId="5" borderId="89" xfId="0" applyNumberFormat="1" applyFont="1" applyFill="1" applyBorder="1" applyAlignment="1">
      <alignment horizontal="right" vertical="center"/>
    </xf>
    <xf numFmtId="164" fontId="1" fillId="5" borderId="90" xfId="0" applyNumberFormat="1" applyFont="1" applyFill="1" applyBorder="1" applyAlignment="1">
      <alignment horizontal="right" vertical="center"/>
    </xf>
    <xf numFmtId="1" fontId="1" fillId="5" borderId="90" xfId="0" applyNumberFormat="1" applyFont="1" applyFill="1" applyBorder="1" applyAlignment="1">
      <alignment horizontal="right" vertical="center"/>
    </xf>
    <xf numFmtId="9" fontId="1" fillId="5" borderId="90" xfId="2" applyFont="1" applyFill="1" applyBorder="1" applyAlignment="1">
      <alignment horizontal="right" vertical="center"/>
    </xf>
    <xf numFmtId="9" fontId="7" fillId="5" borderId="15" xfId="2" applyFont="1" applyFill="1" applyBorder="1" applyAlignment="1">
      <alignment vertical="center"/>
    </xf>
    <xf numFmtId="9" fontId="2" fillId="5" borderId="21" xfId="2" applyFill="1" applyBorder="1" applyAlignment="1">
      <alignment vertical="center"/>
    </xf>
    <xf numFmtId="0" fontId="13" fillId="5" borderId="15" xfId="0" applyFont="1" applyFill="1" applyBorder="1" applyAlignment="1">
      <alignment horizontal="center" vertical="center"/>
    </xf>
    <xf numFmtId="167" fontId="0" fillId="0" borderId="0" xfId="0" applyNumberFormat="1" applyAlignment="1">
      <alignment vertical="center"/>
    </xf>
    <xf numFmtId="1" fontId="1" fillId="5" borderId="37" xfId="0" applyNumberFormat="1" applyFont="1" applyFill="1" applyBorder="1" applyAlignment="1">
      <alignment horizontal="right" vertical="center"/>
    </xf>
    <xf numFmtId="1" fontId="1" fillId="5" borderId="86" xfId="0" applyNumberFormat="1" applyFont="1" applyFill="1" applyBorder="1" applyAlignment="1">
      <alignment horizontal="right" vertical="center"/>
    </xf>
    <xf numFmtId="9" fontId="1" fillId="5" borderId="86" xfId="2" applyFont="1" applyFill="1" applyBorder="1" applyAlignment="1">
      <alignment horizontal="right" vertical="center"/>
    </xf>
    <xf numFmtId="9" fontId="7" fillId="5" borderId="16" xfId="2" applyFont="1" applyFill="1" applyBorder="1" applyAlignment="1">
      <alignment vertical="center"/>
    </xf>
    <xf numFmtId="9" fontId="0" fillId="5" borderId="22" xfId="2" applyFont="1" applyFill="1" applyBorder="1" applyAlignment="1">
      <alignment vertical="center"/>
    </xf>
    <xf numFmtId="0" fontId="13" fillId="5" borderId="16" xfId="0" applyFont="1" applyFill="1" applyBorder="1" applyAlignment="1">
      <alignment horizontal="center" vertical="center"/>
    </xf>
    <xf numFmtId="1" fontId="2" fillId="5" borderId="10" xfId="0" applyNumberFormat="1" applyFont="1" applyFill="1" applyBorder="1" applyAlignment="1">
      <alignment horizontal="center" vertical="center"/>
    </xf>
    <xf numFmtId="0" fontId="3" fillId="5" borderId="74" xfId="0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right" vertical="center"/>
    </xf>
    <xf numFmtId="1" fontId="1" fillId="5" borderId="87" xfId="0" applyNumberFormat="1" applyFont="1" applyFill="1" applyBorder="1" applyAlignment="1">
      <alignment horizontal="right" vertical="center"/>
    </xf>
    <xf numFmtId="1" fontId="1" fillId="5" borderId="88" xfId="0" applyNumberFormat="1" applyFont="1" applyFill="1" applyBorder="1" applyAlignment="1">
      <alignment horizontal="right" vertical="center"/>
    </xf>
    <xf numFmtId="9" fontId="1" fillId="5" borderId="88" xfId="2" applyFont="1" applyFill="1" applyBorder="1" applyAlignment="1">
      <alignment horizontal="right" vertical="center"/>
    </xf>
    <xf numFmtId="9" fontId="7" fillId="5" borderId="17" xfId="2" applyFont="1" applyFill="1" applyBorder="1" applyAlignment="1">
      <alignment vertical="center"/>
    </xf>
    <xf numFmtId="9" fontId="0" fillId="5" borderId="23" xfId="2" applyFont="1" applyFill="1" applyBorder="1" applyAlignment="1">
      <alignment vertical="center"/>
    </xf>
    <xf numFmtId="0" fontId="13" fillId="5" borderId="17" xfId="0" applyFont="1" applyFill="1" applyBorder="1" applyAlignment="1">
      <alignment horizontal="center" vertical="center"/>
    </xf>
    <xf numFmtId="1" fontId="8" fillId="4" borderId="11" xfId="0" applyNumberFormat="1" applyFont="1" applyFill="1" applyBorder="1" applyAlignment="1">
      <alignment horizontal="center" vertical="center"/>
    </xf>
    <xf numFmtId="0" fontId="31" fillId="4" borderId="11" xfId="0" applyFont="1" applyFill="1" applyBorder="1" applyAlignment="1">
      <alignment horizontal="right" vertical="center"/>
    </xf>
    <xf numFmtId="1" fontId="8" fillId="4" borderId="11" xfId="0" applyNumberFormat="1" applyFont="1" applyFill="1" applyBorder="1" applyAlignment="1">
      <alignment horizontal="right" vertical="center"/>
    </xf>
    <xf numFmtId="1" fontId="8" fillId="4" borderId="71" xfId="0" applyNumberFormat="1" applyFont="1" applyFill="1" applyBorder="1" applyAlignment="1">
      <alignment horizontal="right" vertical="center"/>
    </xf>
    <xf numFmtId="164" fontId="8" fillId="4" borderId="24" xfId="0" applyNumberFormat="1" applyFont="1" applyFill="1" applyBorder="1" applyAlignment="1">
      <alignment horizontal="right" vertical="center"/>
    </xf>
    <xf numFmtId="1" fontId="8" fillId="4" borderId="24" xfId="0" applyNumberFormat="1" applyFont="1" applyFill="1" applyBorder="1" applyAlignment="1">
      <alignment horizontal="right" vertical="center"/>
    </xf>
    <xf numFmtId="9" fontId="8" fillId="4" borderId="24" xfId="2" applyFont="1" applyFill="1" applyBorder="1" applyAlignment="1">
      <alignment horizontal="right" vertical="center"/>
    </xf>
    <xf numFmtId="9" fontId="8" fillId="4" borderId="25" xfId="2" applyFont="1" applyFill="1" applyBorder="1" applyAlignment="1">
      <alignment horizontal="right" vertical="center"/>
    </xf>
    <xf numFmtId="9" fontId="31" fillId="4" borderId="72" xfId="2" applyFont="1" applyFill="1" applyBorder="1" applyAlignment="1">
      <alignment vertical="center"/>
    </xf>
    <xf numFmtId="0" fontId="13" fillId="4" borderId="25" xfId="0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164" fontId="14" fillId="0" borderId="0" xfId="0" applyNumberFormat="1" applyFont="1" applyBorder="1" applyAlignment="1">
      <alignment horizontal="right" vertical="center"/>
    </xf>
    <xf numFmtId="1" fontId="14" fillId="0" borderId="0" xfId="0" applyNumberFormat="1" applyFont="1" applyBorder="1" applyAlignment="1">
      <alignment horizontal="right" vertical="center"/>
    </xf>
    <xf numFmtId="9" fontId="14" fillId="0" borderId="0" xfId="2" applyFont="1" applyBorder="1" applyAlignment="1">
      <alignment horizontal="right" vertical="center"/>
    </xf>
    <xf numFmtId="9" fontId="0" fillId="0" borderId="0" xfId="0" applyNumberFormat="1" applyBorder="1" applyAlignment="1">
      <alignment horizontal="right" vertical="center"/>
    </xf>
    <xf numFmtId="9" fontId="1" fillId="0" borderId="0" xfId="0" applyNumberFormat="1" applyFont="1" applyBorder="1" applyAlignment="1">
      <alignment horizontal="right" vertical="center"/>
    </xf>
    <xf numFmtId="1" fontId="0" fillId="0" borderId="0" xfId="0" applyNumberForma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1" fontId="2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5" fontId="9" fillId="0" borderId="0" xfId="1" applyNumberFormat="1" applyAlignment="1">
      <alignment vertical="center"/>
    </xf>
    <xf numFmtId="166" fontId="9" fillId="0" borderId="0" xfId="1" applyAlignment="1">
      <alignment vertical="center"/>
    </xf>
    <xf numFmtId="166" fontId="24" fillId="0" borderId="28" xfId="1" applyFont="1" applyBorder="1" applyAlignment="1">
      <alignment vertical="center"/>
    </xf>
    <xf numFmtId="166" fontId="24" fillId="0" borderId="36" xfId="1" applyFont="1" applyBorder="1" applyAlignment="1" applyProtection="1">
      <alignment horizontal="right" vertical="center"/>
    </xf>
    <xf numFmtId="166" fontId="24" fillId="0" borderId="29" xfId="1" applyFont="1" applyBorder="1" applyAlignment="1">
      <alignment vertical="center"/>
    </xf>
    <xf numFmtId="166" fontId="24" fillId="0" borderId="34" xfId="1" applyFont="1" applyBorder="1" applyAlignment="1" applyProtection="1">
      <alignment horizontal="right" vertical="center"/>
    </xf>
    <xf numFmtId="166" fontId="28" fillId="0" borderId="37" xfId="1" applyFont="1" applyBorder="1" applyAlignment="1" applyProtection="1">
      <alignment horizontal="left" vertical="center"/>
    </xf>
    <xf numFmtId="1" fontId="23" fillId="0" borderId="38" xfId="1" quotePrefix="1" applyNumberFormat="1" applyFont="1" applyBorder="1" applyAlignment="1" applyProtection="1">
      <alignment horizontal="left" vertical="center"/>
    </xf>
    <xf numFmtId="166" fontId="23" fillId="0" borderId="38" xfId="1" quotePrefix="1" applyFont="1" applyBorder="1" applyAlignment="1" applyProtection="1">
      <alignment horizontal="left" vertical="center"/>
    </xf>
    <xf numFmtId="166" fontId="24" fillId="0" borderId="39" xfId="1" applyFont="1" applyBorder="1" applyAlignment="1">
      <alignment vertical="center"/>
    </xf>
    <xf numFmtId="166" fontId="24" fillId="0" borderId="30" xfId="1" applyFont="1" applyBorder="1" applyAlignment="1">
      <alignment vertical="center"/>
    </xf>
    <xf numFmtId="166" fontId="24" fillId="0" borderId="40" xfId="1" applyFont="1" applyBorder="1" applyAlignment="1" applyProtection="1">
      <alignment horizontal="right" vertical="center"/>
    </xf>
    <xf numFmtId="166" fontId="28" fillId="0" borderId="41" xfId="1" applyFont="1" applyBorder="1" applyAlignment="1" applyProtection="1">
      <alignment horizontal="left" vertical="center"/>
    </xf>
    <xf numFmtId="1" fontId="23" fillId="0" borderId="42" xfId="1" quotePrefix="1" applyNumberFormat="1" applyFont="1" applyBorder="1" applyAlignment="1" applyProtection="1">
      <alignment horizontal="left" vertical="center"/>
    </xf>
    <xf numFmtId="166" fontId="23" fillId="0" borderId="42" xfId="1" quotePrefix="1" applyFont="1" applyBorder="1" applyAlignment="1" applyProtection="1">
      <alignment horizontal="left" vertical="center"/>
    </xf>
    <xf numFmtId="166" fontId="24" fillId="0" borderId="43" xfId="1" applyFont="1" applyBorder="1" applyAlignment="1">
      <alignment vertical="center"/>
    </xf>
    <xf numFmtId="166" fontId="24" fillId="0" borderId="31" xfId="1" applyFont="1" applyBorder="1" applyAlignment="1">
      <alignment vertical="center"/>
    </xf>
    <xf numFmtId="166" fontId="24" fillId="0" borderId="44" xfId="1" applyFont="1" applyBorder="1" applyAlignment="1" applyProtection="1">
      <alignment horizontal="right" vertical="center"/>
    </xf>
    <xf numFmtId="174" fontId="28" fillId="0" borderId="45" xfId="1" applyNumberFormat="1" applyFont="1" applyBorder="1" applyAlignment="1" applyProtection="1">
      <alignment horizontal="centerContinuous" vertical="center" wrapText="1"/>
    </xf>
    <xf numFmtId="1" fontId="28" fillId="0" borderId="45" xfId="1" applyNumberFormat="1" applyFont="1" applyBorder="1" applyAlignment="1">
      <alignment horizontal="centerContinuous" vertical="center" wrapText="1"/>
    </xf>
    <xf numFmtId="165" fontId="24" fillId="0" borderId="45" xfId="1" applyNumberFormat="1" applyFont="1" applyBorder="1" applyAlignment="1">
      <alignment vertical="center"/>
    </xf>
    <xf numFmtId="166" fontId="24" fillId="0" borderId="45" xfId="1" applyFont="1" applyBorder="1" applyAlignment="1">
      <alignment horizontal="centerContinuous" vertical="center"/>
    </xf>
    <xf numFmtId="16" fontId="23" fillId="0" borderId="45" xfId="1" applyNumberFormat="1" applyFont="1" applyBorder="1" applyAlignment="1" applyProtection="1">
      <alignment horizontal="center" vertical="center" wrapText="1"/>
    </xf>
    <xf numFmtId="166" fontId="24" fillId="0" borderId="44" xfId="1" applyFont="1" applyBorder="1" applyAlignment="1">
      <alignment horizontal="centerContinuous" vertical="center"/>
    </xf>
    <xf numFmtId="166" fontId="24" fillId="0" borderId="32" xfId="1" applyFont="1" applyBorder="1" applyAlignment="1">
      <alignment vertical="center"/>
    </xf>
    <xf numFmtId="166" fontId="24" fillId="0" borderId="43" xfId="1" applyFont="1" applyBorder="1" applyAlignment="1" applyProtection="1">
      <alignment horizontal="right" vertical="center"/>
    </xf>
    <xf numFmtId="174" fontId="28" fillId="0" borderId="42" xfId="1" applyNumberFormat="1" applyFont="1" applyBorder="1" applyAlignment="1" applyProtection="1">
      <alignment horizontal="centerContinuous" vertical="center" wrapText="1"/>
    </xf>
    <xf numFmtId="1" fontId="28" fillId="0" borderId="42" xfId="1" applyNumberFormat="1" applyFont="1" applyBorder="1" applyAlignment="1">
      <alignment horizontal="centerContinuous" vertical="center" wrapText="1"/>
    </xf>
    <xf numFmtId="165" fontId="24" fillId="0" borderId="42" xfId="1" applyNumberFormat="1" applyFont="1" applyBorder="1" applyAlignment="1">
      <alignment vertical="center"/>
    </xf>
    <xf numFmtId="166" fontId="24" fillId="0" borderId="42" xfId="1" applyFont="1" applyBorder="1" applyAlignment="1">
      <alignment vertical="center"/>
    </xf>
    <xf numFmtId="166" fontId="24" fillId="0" borderId="33" xfId="1" applyFont="1" applyBorder="1" applyAlignment="1">
      <alignment vertical="center"/>
    </xf>
    <xf numFmtId="166" fontId="24" fillId="0" borderId="39" xfId="1" applyFont="1" applyBorder="1" applyAlignment="1" applyProtection="1">
      <alignment horizontal="right" vertical="center"/>
    </xf>
    <xf numFmtId="166" fontId="26" fillId="0" borderId="32" xfId="1" applyFont="1" applyBorder="1" applyAlignment="1">
      <alignment vertical="center"/>
    </xf>
    <xf numFmtId="166" fontId="26" fillId="0" borderId="29" xfId="1" applyFont="1" applyBorder="1" applyAlignment="1">
      <alignment vertical="center"/>
    </xf>
    <xf numFmtId="166" fontId="26" fillId="0" borderId="0" xfId="1" applyFont="1" applyBorder="1" applyAlignment="1">
      <alignment vertical="center"/>
    </xf>
    <xf numFmtId="166" fontId="26" fillId="0" borderId="34" xfId="1" applyFont="1" applyBorder="1" applyAlignment="1">
      <alignment vertical="center"/>
    </xf>
    <xf numFmtId="166" fontId="28" fillId="4" borderId="84" xfId="1" applyFont="1" applyFill="1" applyBorder="1" applyAlignment="1">
      <alignment vertical="center"/>
    </xf>
    <xf numFmtId="166" fontId="28" fillId="4" borderId="85" xfId="1" applyFont="1" applyFill="1" applyBorder="1" applyAlignment="1">
      <alignment vertical="center"/>
    </xf>
    <xf numFmtId="166" fontId="28" fillId="4" borderId="85" xfId="1" quotePrefix="1" applyFont="1" applyFill="1" applyBorder="1" applyAlignment="1" applyProtection="1">
      <alignment horizontal="centerContinuous" vertical="center"/>
    </xf>
    <xf numFmtId="166" fontId="28" fillId="4" borderId="85" xfId="1" applyFont="1" applyFill="1" applyBorder="1" applyAlignment="1">
      <alignment horizontal="centerContinuous" vertical="center"/>
    </xf>
    <xf numFmtId="166" fontId="28" fillId="4" borderId="85" xfId="1" applyFont="1" applyFill="1" applyBorder="1" applyAlignment="1" applyProtection="1">
      <alignment vertical="center"/>
    </xf>
    <xf numFmtId="166" fontId="28" fillId="4" borderId="69" xfId="1" applyFont="1" applyFill="1" applyBorder="1" applyAlignment="1">
      <alignment vertical="center"/>
    </xf>
    <xf numFmtId="166" fontId="28" fillId="2" borderId="46" xfId="1" applyFont="1" applyFill="1" applyBorder="1" applyAlignment="1" applyProtection="1">
      <alignment horizontal="left" vertical="center"/>
    </xf>
    <xf numFmtId="166" fontId="28" fillId="2" borderId="47" xfId="1" applyFont="1" applyFill="1" applyBorder="1" applyAlignment="1">
      <alignment vertical="center"/>
    </xf>
    <xf numFmtId="166" fontId="28" fillId="2" borderId="48" xfId="1" applyFont="1" applyFill="1" applyBorder="1" applyAlignment="1" applyProtection="1">
      <alignment horizontal="right" vertical="center"/>
    </xf>
    <xf numFmtId="166" fontId="28" fillId="2" borderId="47" xfId="1" applyFont="1" applyFill="1" applyBorder="1" applyAlignment="1" applyProtection="1">
      <alignment horizontal="right" vertical="center"/>
    </xf>
    <xf numFmtId="166" fontId="28" fillId="2" borderId="46" xfId="1" applyFont="1" applyFill="1" applyBorder="1" applyAlignment="1" applyProtection="1">
      <alignment horizontal="right" vertical="center"/>
    </xf>
    <xf numFmtId="166" fontId="28" fillId="2" borderId="83" xfId="1" quotePrefix="1" applyFont="1" applyFill="1" applyBorder="1" applyAlignment="1" applyProtection="1">
      <alignment horizontal="right" vertical="center"/>
    </xf>
    <xf numFmtId="166" fontId="28" fillId="2" borderId="83" xfId="1" applyFont="1" applyFill="1" applyBorder="1" applyAlignment="1" applyProtection="1">
      <alignment horizontal="right" vertical="center"/>
    </xf>
    <xf numFmtId="166" fontId="28" fillId="2" borderId="47" xfId="1" quotePrefix="1" applyFont="1" applyFill="1" applyBorder="1" applyAlignment="1" applyProtection="1">
      <alignment horizontal="right" vertical="center"/>
    </xf>
    <xf numFmtId="166" fontId="24" fillId="0" borderId="49" xfId="1" applyFont="1" applyBorder="1" applyAlignment="1" applyProtection="1">
      <alignment vertical="center"/>
    </xf>
    <xf numFmtId="168" fontId="24" fillId="0" borderId="21" xfId="1" applyNumberFormat="1" applyFont="1" applyBorder="1" applyAlignment="1" applyProtection="1">
      <alignment horizontal="right" vertical="center"/>
    </xf>
    <xf numFmtId="175" fontId="24" fillId="0" borderId="73" xfId="1" applyNumberFormat="1" applyFont="1" applyBorder="1" applyAlignment="1" applyProtection="1">
      <alignment vertical="center"/>
    </xf>
    <xf numFmtId="166" fontId="24" fillId="0" borderId="33" xfId="1" applyFont="1" applyBorder="1" applyAlignment="1" applyProtection="1">
      <alignment vertical="center"/>
    </xf>
    <xf numFmtId="175" fontId="24" fillId="0" borderId="39" xfId="1" applyNumberFormat="1" applyFont="1" applyBorder="1" applyAlignment="1" applyProtection="1">
      <alignment vertical="center"/>
    </xf>
    <xf numFmtId="168" fontId="24" fillId="0" borderId="22" xfId="1" quotePrefix="1" applyNumberFormat="1" applyFont="1" applyBorder="1" applyAlignment="1" applyProtection="1">
      <alignment vertical="center"/>
    </xf>
    <xf numFmtId="166" fontId="9" fillId="0" borderId="0" xfId="1" quotePrefix="1" applyFont="1" applyAlignment="1">
      <alignment vertical="center"/>
    </xf>
    <xf numFmtId="166" fontId="24" fillId="0" borderId="50" xfId="1" applyFont="1" applyBorder="1" applyAlignment="1" applyProtection="1">
      <alignment vertical="center"/>
    </xf>
    <xf numFmtId="175" fontId="24" fillId="0" borderId="74" xfId="1" applyNumberFormat="1" applyFont="1" applyBorder="1" applyAlignment="1" applyProtection="1">
      <alignment vertical="center"/>
    </xf>
    <xf numFmtId="166" fontId="22" fillId="2" borderId="35" xfId="1" applyFont="1" applyFill="1" applyBorder="1" applyAlignment="1">
      <alignment vertical="center"/>
    </xf>
    <xf numFmtId="166" fontId="32" fillId="2" borderId="75" xfId="1" applyFont="1" applyFill="1" applyBorder="1" applyAlignment="1" applyProtection="1">
      <alignment horizontal="right" vertical="center"/>
    </xf>
    <xf numFmtId="168" fontId="32" fillId="2" borderId="72" xfId="1" applyNumberFormat="1" applyFont="1" applyFill="1" applyBorder="1" applyAlignment="1" applyProtection="1">
      <alignment horizontal="right" vertical="center"/>
    </xf>
    <xf numFmtId="175" fontId="32" fillId="2" borderId="75" xfId="1" applyNumberFormat="1" applyFont="1" applyFill="1" applyBorder="1" applyAlignment="1" applyProtection="1">
      <alignment horizontal="right" vertical="center"/>
    </xf>
    <xf numFmtId="168" fontId="22" fillId="0" borderId="35" xfId="1" applyNumberFormat="1" applyFont="1" applyFill="1" applyBorder="1" applyAlignment="1" applyProtection="1">
      <alignment horizontal="right" vertical="center"/>
      <protection locked="0"/>
    </xf>
    <xf numFmtId="170" fontId="22" fillId="0" borderId="82" xfId="1" applyNumberFormat="1" applyFont="1" applyFill="1" applyBorder="1" applyAlignment="1" applyProtection="1">
      <alignment horizontal="right" vertical="center"/>
      <protection locked="0"/>
    </xf>
    <xf numFmtId="168" fontId="22" fillId="0" borderId="82" xfId="1" applyNumberFormat="1" applyFont="1" applyFill="1" applyBorder="1" applyAlignment="1" applyProtection="1">
      <alignment horizontal="right" vertical="center"/>
      <protection locked="0"/>
    </xf>
    <xf numFmtId="170" fontId="22" fillId="0" borderId="75" xfId="1" applyNumberFormat="1" applyFont="1" applyFill="1" applyBorder="1" applyAlignment="1" applyProtection="1">
      <alignment horizontal="right" vertical="center"/>
      <protection locked="0"/>
    </xf>
    <xf numFmtId="166" fontId="24" fillId="0" borderId="30" xfId="1" quotePrefix="1" applyFont="1" applyBorder="1" applyAlignment="1" applyProtection="1">
      <alignment horizontal="left" vertical="center"/>
      <protection locked="0"/>
    </xf>
    <xf numFmtId="166" fontId="24" fillId="0" borderId="79" xfId="1" applyFont="1" applyBorder="1" applyAlignment="1" applyProtection="1">
      <alignment vertical="center"/>
      <protection locked="0"/>
    </xf>
    <xf numFmtId="166" fontId="27" fillId="0" borderId="79" xfId="1" applyFont="1" applyBorder="1" applyAlignment="1" applyProtection="1">
      <alignment vertical="center"/>
      <protection locked="0"/>
    </xf>
    <xf numFmtId="166" fontId="24" fillId="0" borderId="40" xfId="1" applyFont="1" applyBorder="1" applyAlignment="1" applyProtection="1">
      <alignment vertical="center"/>
      <protection locked="0"/>
    </xf>
    <xf numFmtId="0" fontId="0" fillId="0" borderId="88" xfId="0" applyBorder="1" applyAlignment="1">
      <alignment vertical="center"/>
    </xf>
    <xf numFmtId="0" fontId="0" fillId="0" borderId="96" xfId="0" applyBorder="1" applyAlignment="1">
      <alignment vertical="center"/>
    </xf>
    <xf numFmtId="0" fontId="0" fillId="0" borderId="90" xfId="0" applyBorder="1" applyAlignment="1">
      <alignment vertical="center"/>
    </xf>
    <xf numFmtId="0" fontId="18" fillId="6" borderId="86" xfId="0" applyFont="1" applyFill="1" applyBorder="1" applyAlignment="1">
      <alignment vertical="center"/>
    </xf>
    <xf numFmtId="0" fontId="15" fillId="3" borderId="106" xfId="0" applyFont="1" applyFill="1" applyBorder="1" applyAlignment="1">
      <alignment horizontal="left" vertical="center" wrapText="1"/>
    </xf>
    <xf numFmtId="0" fontId="15" fillId="3" borderId="107" xfId="0" applyFont="1" applyFill="1" applyBorder="1" applyAlignment="1">
      <alignment horizontal="left" vertical="center" wrapText="1"/>
    </xf>
    <xf numFmtId="0" fontId="5" fillId="3" borderId="108" xfId="0" applyFont="1" applyFill="1" applyBorder="1" applyAlignment="1">
      <alignment horizontal="left" vertical="center" wrapText="1"/>
    </xf>
    <xf numFmtId="0" fontId="5" fillId="3" borderId="109" xfId="0" applyFont="1" applyFill="1" applyBorder="1" applyAlignment="1">
      <alignment horizontal="left" vertical="center" wrapText="1"/>
    </xf>
    <xf numFmtId="0" fontId="10" fillId="7" borderId="5" xfId="0" applyFont="1" applyFill="1" applyBorder="1" applyAlignment="1" applyProtection="1">
      <alignment horizontal="left" vertical="center"/>
      <protection locked="0"/>
    </xf>
    <xf numFmtId="0" fontId="11" fillId="7" borderId="52" xfId="0" applyFont="1" applyFill="1" applyBorder="1" applyAlignment="1" applyProtection="1">
      <alignment vertical="center"/>
      <protection locked="0"/>
    </xf>
    <xf numFmtId="0" fontId="6" fillId="7" borderId="52" xfId="0" applyFont="1" applyFill="1" applyBorder="1" applyAlignment="1" applyProtection="1">
      <alignment horizontal="right" vertical="center"/>
      <protection locked="0"/>
    </xf>
    <xf numFmtId="15" fontId="17" fillId="7" borderId="52" xfId="0" applyNumberFormat="1" applyFont="1" applyFill="1" applyBorder="1" applyAlignment="1" applyProtection="1">
      <alignment horizontal="centerContinuous" vertical="center"/>
      <protection locked="0"/>
    </xf>
    <xf numFmtId="0" fontId="17" fillId="7" borderId="52" xfId="0" applyFont="1" applyFill="1" applyBorder="1" applyAlignment="1" applyProtection="1">
      <alignment horizontal="centerContinuous" vertical="center"/>
      <protection locked="0"/>
    </xf>
    <xf numFmtId="0" fontId="17" fillId="7" borderId="52" xfId="0" applyFont="1" applyFill="1" applyBorder="1" applyAlignment="1" applyProtection="1">
      <alignment vertical="center"/>
      <protection locked="0"/>
    </xf>
    <xf numFmtId="0" fontId="0" fillId="7" borderId="52" xfId="0" applyFill="1" applyBorder="1" applyAlignment="1" applyProtection="1">
      <alignment horizontal="centerContinuous" vertical="center"/>
      <protection locked="0"/>
    </xf>
    <xf numFmtId="0" fontId="7" fillId="7" borderId="55" xfId="0" applyFont="1" applyFill="1" applyBorder="1" applyAlignment="1" applyProtection="1">
      <alignment horizontal="center" vertical="center"/>
      <protection locked="0"/>
    </xf>
    <xf numFmtId="0" fontId="7" fillId="7" borderId="40" xfId="0" applyFont="1" applyFill="1" applyBorder="1" applyAlignment="1" applyProtection="1">
      <alignment horizontal="left" vertical="center"/>
      <protection locked="0"/>
    </xf>
    <xf numFmtId="0" fontId="3" fillId="7" borderId="39" xfId="0" applyFont="1" applyFill="1" applyBorder="1" applyAlignment="1" applyProtection="1">
      <alignment vertical="center"/>
      <protection locked="0"/>
    </xf>
    <xf numFmtId="1" fontId="1" fillId="7" borderId="1" xfId="0" applyNumberFormat="1" applyFont="1" applyFill="1" applyBorder="1" applyAlignment="1" applyProtection="1">
      <alignment vertical="center"/>
      <protection locked="0"/>
    </xf>
    <xf numFmtId="1" fontId="4" fillId="7" borderId="37" xfId="0" applyNumberFormat="1" applyFont="1" applyFill="1" applyBorder="1" applyAlignment="1" applyProtection="1">
      <alignment vertical="center"/>
      <protection locked="0"/>
    </xf>
    <xf numFmtId="1" fontId="4" fillId="7" borderId="86" xfId="0" applyNumberFormat="1" applyFont="1" applyFill="1" applyBorder="1" applyAlignment="1" applyProtection="1">
      <alignment vertical="center"/>
      <protection locked="0"/>
    </xf>
    <xf numFmtId="1" fontId="4" fillId="7" borderId="16" xfId="0" applyNumberFormat="1" applyFont="1" applyFill="1" applyBorder="1" applyAlignment="1" applyProtection="1">
      <alignment vertical="center"/>
      <protection locked="0"/>
    </xf>
    <xf numFmtId="1" fontId="1" fillId="7" borderId="10" xfId="0" applyNumberFormat="1" applyFont="1" applyFill="1" applyBorder="1" applyAlignment="1" applyProtection="1">
      <alignment vertical="center"/>
      <protection locked="0"/>
    </xf>
    <xf numFmtId="1" fontId="4" fillId="7" borderId="87" xfId="0" applyNumberFormat="1" applyFont="1" applyFill="1" applyBorder="1" applyAlignment="1" applyProtection="1">
      <alignment vertical="center"/>
      <protection locked="0"/>
    </xf>
    <xf numFmtId="1" fontId="4" fillId="7" borderId="88" xfId="0" applyNumberFormat="1" applyFont="1" applyFill="1" applyBorder="1" applyAlignment="1" applyProtection="1">
      <alignment vertical="center"/>
      <protection locked="0"/>
    </xf>
    <xf numFmtId="1" fontId="4" fillId="7" borderId="17" xfId="0" applyNumberFormat="1" applyFont="1" applyFill="1" applyBorder="1" applyAlignment="1" applyProtection="1">
      <alignment vertical="center"/>
      <protection locked="0"/>
    </xf>
    <xf numFmtId="0" fontId="3" fillId="7" borderId="74" xfId="0" applyFont="1" applyFill="1" applyBorder="1" applyAlignment="1" applyProtection="1">
      <alignment vertical="center"/>
      <protection locked="0"/>
    </xf>
    <xf numFmtId="0" fontId="7" fillId="7" borderId="5" xfId="0" applyFont="1" applyFill="1" applyBorder="1" applyAlignment="1" applyProtection="1">
      <alignment horizontal="center" vertical="center"/>
      <protection locked="0"/>
    </xf>
    <xf numFmtId="0" fontId="8" fillId="7" borderId="13" xfId="0" applyFont="1" applyFill="1" applyBorder="1" applyAlignment="1" applyProtection="1">
      <alignment horizontal="left" vertical="center"/>
      <protection locked="0"/>
    </xf>
    <xf numFmtId="0" fontId="3" fillId="7" borderId="34" xfId="0" applyFont="1" applyFill="1" applyBorder="1" applyAlignment="1" applyProtection="1">
      <alignment horizontal="left" vertical="center"/>
      <protection locked="0"/>
    </xf>
    <xf numFmtId="0" fontId="7" fillId="7" borderId="13" xfId="0" applyFont="1" applyFill="1" applyBorder="1" applyAlignment="1" applyProtection="1">
      <alignment horizontal="left" vertical="center"/>
      <protection locked="0"/>
    </xf>
    <xf numFmtId="0" fontId="3" fillId="7" borderId="39" xfId="0" applyFont="1" applyFill="1" applyBorder="1" applyAlignment="1" applyProtection="1">
      <alignment horizontal="left" vertical="center"/>
      <protection locked="0"/>
    </xf>
    <xf numFmtId="0" fontId="37" fillId="7" borderId="39" xfId="0" applyFont="1" applyFill="1" applyBorder="1" applyAlignment="1" applyProtection="1">
      <alignment horizontal="left" vertical="center"/>
      <protection locked="0"/>
    </xf>
    <xf numFmtId="0" fontId="7" fillId="7" borderId="13" xfId="0" applyFont="1" applyFill="1" applyBorder="1" applyAlignment="1" applyProtection="1">
      <alignment vertical="center"/>
      <protection locked="0"/>
    </xf>
    <xf numFmtId="0" fontId="3" fillId="7" borderId="74" xfId="0" applyFont="1" applyFill="1" applyBorder="1" applyAlignment="1" applyProtection="1">
      <alignment horizontal="left" vertical="center"/>
      <protection locked="0"/>
    </xf>
    <xf numFmtId="0" fontId="3" fillId="7" borderId="39" xfId="0" quotePrefix="1" applyFont="1" applyFill="1" applyBorder="1" applyAlignment="1" applyProtection="1">
      <alignment horizontal="left" vertical="center"/>
      <protection locked="0"/>
    </xf>
    <xf numFmtId="0" fontId="13" fillId="7" borderId="13" xfId="0" applyFont="1" applyFill="1" applyBorder="1" applyAlignment="1" applyProtection="1">
      <alignment horizontal="center" vertical="center"/>
      <protection locked="0"/>
    </xf>
    <xf numFmtId="0" fontId="10" fillId="7" borderId="9" xfId="0" applyFont="1" applyFill="1" applyBorder="1" applyAlignment="1" applyProtection="1">
      <alignment vertical="center"/>
      <protection locked="0"/>
    </xf>
    <xf numFmtId="15" fontId="4" fillId="7" borderId="52" xfId="0" applyNumberFormat="1" applyFont="1" applyFill="1" applyBorder="1" applyAlignment="1" applyProtection="1">
      <alignment horizontal="centerContinuous" vertical="center"/>
      <protection locked="0"/>
    </xf>
    <xf numFmtId="0" fontId="10" fillId="7" borderId="52" xfId="0" applyFont="1" applyFill="1" applyBorder="1" applyAlignment="1" applyProtection="1">
      <alignment horizontal="centerContinuous" vertical="center"/>
      <protection locked="0"/>
    </xf>
    <xf numFmtId="0" fontId="0" fillId="7" borderId="52" xfId="0" applyFill="1" applyBorder="1" applyAlignment="1" applyProtection="1">
      <alignment vertical="center"/>
      <protection locked="0"/>
    </xf>
    <xf numFmtId="0" fontId="5" fillId="7" borderId="52" xfId="0" applyFont="1" applyFill="1" applyBorder="1" applyAlignment="1" applyProtection="1">
      <alignment horizontal="right" vertical="center"/>
      <protection locked="0"/>
    </xf>
    <xf numFmtId="0" fontId="17" fillId="7" borderId="52" xfId="0" applyFont="1" applyFill="1" applyBorder="1" applyAlignment="1" applyProtection="1">
      <alignment horizontal="left" vertical="center"/>
      <protection locked="0"/>
    </xf>
    <xf numFmtId="0" fontId="13" fillId="7" borderId="13" xfId="0" applyFont="1" applyFill="1" applyBorder="1" applyProtection="1">
      <protection locked="0"/>
    </xf>
    <xf numFmtId="0" fontId="17" fillId="7" borderId="89" xfId="0" applyFont="1" applyFill="1" applyBorder="1" applyAlignment="1" applyProtection="1">
      <alignment vertical="center"/>
      <protection locked="0"/>
    </xf>
    <xf numFmtId="0" fontId="17" fillId="7" borderId="101" xfId="0" applyFont="1" applyFill="1" applyBorder="1" applyAlignment="1" applyProtection="1">
      <alignment vertical="center"/>
      <protection locked="0"/>
    </xf>
    <xf numFmtId="0" fontId="17" fillId="7" borderId="37" xfId="0" applyFont="1" applyFill="1" applyBorder="1" applyAlignment="1" applyProtection="1">
      <alignment vertical="center"/>
      <protection locked="0"/>
    </xf>
    <xf numFmtId="0" fontId="17" fillId="7" borderId="102" xfId="0" applyFont="1" applyFill="1" applyBorder="1" applyAlignment="1" applyProtection="1">
      <alignment vertical="center"/>
      <protection locked="0"/>
    </xf>
    <xf numFmtId="0" fontId="17" fillId="7" borderId="41" xfId="0" applyFont="1" applyFill="1" applyBorder="1" applyAlignment="1" applyProtection="1">
      <alignment vertical="center"/>
      <protection locked="0"/>
    </xf>
    <xf numFmtId="0" fontId="17" fillId="7" borderId="129" xfId="0" applyFont="1" applyFill="1" applyBorder="1" applyAlignment="1" applyProtection="1">
      <alignment vertical="center"/>
      <protection locked="0"/>
    </xf>
    <xf numFmtId="1" fontId="12" fillId="7" borderId="121" xfId="0" applyNumberFormat="1" applyFont="1" applyFill="1" applyBorder="1" applyAlignment="1" applyProtection="1">
      <alignment vertical="center"/>
      <protection locked="0"/>
    </xf>
    <xf numFmtId="1" fontId="12" fillId="7" borderId="21" xfId="0" applyNumberFormat="1" applyFont="1" applyFill="1" applyBorder="1" applyAlignment="1" applyProtection="1">
      <alignment vertical="center"/>
      <protection locked="0"/>
    </xf>
    <xf numFmtId="1" fontId="12" fillId="7" borderId="103" xfId="0" applyNumberFormat="1" applyFont="1" applyFill="1" applyBorder="1" applyAlignment="1" applyProtection="1">
      <alignment vertical="center"/>
      <protection locked="0"/>
    </xf>
    <xf numFmtId="1" fontId="12" fillId="7" borderId="122" xfId="0" applyNumberFormat="1" applyFont="1" applyFill="1" applyBorder="1" applyAlignment="1" applyProtection="1">
      <alignment vertical="center"/>
      <protection locked="0"/>
    </xf>
    <xf numFmtId="1" fontId="12" fillId="7" borderId="22" xfId="0" applyNumberFormat="1" applyFont="1" applyFill="1" applyBorder="1" applyAlignment="1" applyProtection="1">
      <alignment vertical="center"/>
      <protection locked="0"/>
    </xf>
    <xf numFmtId="1" fontId="12" fillId="7" borderId="38" xfId="0" applyNumberFormat="1" applyFont="1" applyFill="1" applyBorder="1" applyAlignment="1" applyProtection="1">
      <alignment vertical="center"/>
      <protection locked="0"/>
    </xf>
    <xf numFmtId="1" fontId="12" fillId="7" borderId="123" xfId="0" applyNumberFormat="1" applyFont="1" applyFill="1" applyBorder="1" applyAlignment="1" applyProtection="1">
      <alignment vertical="center"/>
      <protection locked="0"/>
    </xf>
    <xf numFmtId="1" fontId="12" fillId="7" borderId="100" xfId="0" applyNumberFormat="1" applyFont="1" applyFill="1" applyBorder="1" applyAlignment="1" applyProtection="1">
      <alignment vertical="center"/>
      <protection locked="0"/>
    </xf>
    <xf numFmtId="1" fontId="12" fillId="7" borderId="42" xfId="0" applyNumberFormat="1" applyFont="1" applyFill="1" applyBorder="1" applyAlignment="1" applyProtection="1">
      <alignment vertical="center"/>
      <protection locked="0"/>
    </xf>
    <xf numFmtId="1" fontId="1" fillId="7" borderId="124" xfId="0" applyNumberFormat="1" applyFont="1" applyFill="1" applyBorder="1" applyAlignment="1">
      <alignment vertical="center"/>
    </xf>
    <xf numFmtId="1" fontId="1" fillId="7" borderId="7" xfId="0" applyNumberFormat="1" applyFont="1" applyFill="1" applyBorder="1" applyAlignment="1">
      <alignment vertical="center"/>
    </xf>
    <xf numFmtId="1" fontId="1" fillId="7" borderId="0" xfId="0" applyNumberFormat="1" applyFont="1" applyFill="1" applyBorder="1" applyAlignment="1">
      <alignment vertical="center"/>
    </xf>
    <xf numFmtId="1" fontId="4" fillId="7" borderId="126" xfId="0" applyNumberFormat="1" applyFont="1" applyFill="1" applyBorder="1" applyAlignment="1" applyProtection="1">
      <alignment vertical="center"/>
      <protection locked="0"/>
    </xf>
    <xf numFmtId="1" fontId="4" fillId="7" borderId="93" xfId="0" applyNumberFormat="1" applyFont="1" applyFill="1" applyBorder="1" applyAlignment="1" applyProtection="1">
      <alignment vertical="center"/>
      <protection locked="0"/>
    </xf>
    <xf numFmtId="1" fontId="4" fillId="7" borderId="80" xfId="0" applyNumberFormat="1" applyFont="1" applyFill="1" applyBorder="1" applyAlignment="1" applyProtection="1">
      <alignment vertical="center"/>
      <protection locked="0"/>
    </xf>
    <xf numFmtId="1" fontId="4" fillId="7" borderId="127" xfId="0" applyNumberFormat="1" applyFont="1" applyFill="1" applyBorder="1" applyAlignment="1" applyProtection="1">
      <alignment vertical="center"/>
      <protection locked="0"/>
    </xf>
    <xf numFmtId="1" fontId="4" fillId="7" borderId="81" xfId="0" applyNumberFormat="1" applyFont="1" applyFill="1" applyBorder="1" applyAlignment="1" applyProtection="1">
      <alignment vertical="center"/>
      <protection locked="0"/>
    </xf>
    <xf numFmtId="166" fontId="19" fillId="7" borderId="9" xfId="1" applyFont="1" applyFill="1" applyBorder="1" applyAlignment="1" applyProtection="1">
      <alignment horizontal="left" vertical="center"/>
      <protection locked="0"/>
    </xf>
    <xf numFmtId="166" fontId="20" fillId="7" borderId="52" xfId="1" applyFont="1" applyFill="1" applyBorder="1" applyAlignment="1" applyProtection="1">
      <alignment vertical="center"/>
      <protection locked="0"/>
    </xf>
    <xf numFmtId="166" fontId="21" fillId="7" borderId="52" xfId="1" applyFont="1" applyFill="1" applyBorder="1" applyAlignment="1" applyProtection="1">
      <alignment horizontal="right" vertical="center"/>
      <protection locked="0"/>
    </xf>
    <xf numFmtId="166" fontId="22" fillId="7" borderId="52" xfId="1" applyFont="1" applyFill="1" applyBorder="1" applyAlignment="1" applyProtection="1">
      <alignment horizontal="right" vertical="center"/>
      <protection locked="0"/>
    </xf>
    <xf numFmtId="166" fontId="28" fillId="7" borderId="52" xfId="1" applyFont="1" applyFill="1" applyBorder="1" applyAlignment="1" applyProtection="1">
      <alignment horizontal="left" vertical="center"/>
      <protection locked="0"/>
    </xf>
    <xf numFmtId="15" fontId="21" fillId="7" borderId="52" xfId="1" quotePrefix="1" applyNumberFormat="1" applyFont="1" applyFill="1" applyBorder="1" applyAlignment="1" applyProtection="1">
      <alignment horizontal="centerContinuous" vertical="center"/>
      <protection locked="0"/>
    </xf>
    <xf numFmtId="14" fontId="20" fillId="7" borderId="13" xfId="1" applyNumberFormat="1" applyFont="1" applyFill="1" applyBorder="1" applyAlignment="1" applyProtection="1">
      <alignment horizontal="centerContinuous" vertical="center"/>
      <protection locked="0"/>
    </xf>
    <xf numFmtId="166" fontId="25" fillId="7" borderId="45" xfId="1" applyFont="1" applyFill="1" applyBorder="1" applyAlignment="1" applyProtection="1">
      <alignment horizontal="left" vertical="center"/>
      <protection locked="0"/>
    </xf>
    <xf numFmtId="166" fontId="23" fillId="7" borderId="45" xfId="1" applyFont="1" applyFill="1" applyBorder="1" applyAlignment="1" applyProtection="1">
      <alignment horizontal="left" vertical="center"/>
      <protection locked="0"/>
    </xf>
    <xf numFmtId="166" fontId="24" fillId="7" borderId="45" xfId="1" applyFont="1" applyFill="1" applyBorder="1" applyAlignment="1" applyProtection="1">
      <alignment horizontal="left" vertical="center"/>
      <protection locked="0"/>
    </xf>
    <xf numFmtId="166" fontId="24" fillId="7" borderId="44" xfId="1" applyFont="1" applyFill="1" applyBorder="1" applyAlignment="1" applyProtection="1">
      <alignment vertical="center"/>
      <protection locked="0"/>
    </xf>
    <xf numFmtId="173" fontId="29" fillId="7" borderId="92" xfId="1" applyNumberFormat="1" applyFont="1" applyFill="1" applyBorder="1" applyAlignment="1" applyProtection="1">
      <alignment horizontal="right" vertical="center"/>
      <protection locked="0"/>
    </xf>
    <xf numFmtId="166" fontId="24" fillId="7" borderId="45" xfId="1" applyFont="1" applyFill="1" applyBorder="1" applyAlignment="1" applyProtection="1">
      <alignment vertical="center"/>
      <protection locked="0"/>
    </xf>
    <xf numFmtId="173" fontId="29" fillId="7" borderId="37" xfId="1" applyNumberFormat="1" applyFont="1" applyFill="1" applyBorder="1" applyAlignment="1" applyProtection="1">
      <alignment horizontal="right" vertical="center"/>
      <protection locked="0"/>
    </xf>
    <xf numFmtId="166" fontId="23" fillId="7" borderId="38" xfId="1" applyFont="1" applyFill="1" applyBorder="1" applyAlignment="1" applyProtection="1">
      <alignment horizontal="left" vertical="center"/>
      <protection locked="0"/>
    </xf>
    <xf numFmtId="166" fontId="24" fillId="7" borderId="38" xfId="1" applyFont="1" applyFill="1" applyBorder="1" applyAlignment="1" applyProtection="1">
      <alignment vertical="center"/>
      <protection locked="0"/>
    </xf>
    <xf numFmtId="166" fontId="24" fillId="7" borderId="39" xfId="1" applyFont="1" applyFill="1" applyBorder="1" applyAlignment="1" applyProtection="1">
      <alignment vertical="center"/>
      <protection locked="0"/>
    </xf>
    <xf numFmtId="173" fontId="29" fillId="7" borderId="41" xfId="1" applyNumberFormat="1" applyFont="1" applyFill="1" applyBorder="1" applyAlignment="1" applyProtection="1">
      <alignment horizontal="right" vertical="center"/>
      <protection locked="0"/>
    </xf>
    <xf numFmtId="166" fontId="23" fillId="7" borderId="42" xfId="1" applyFont="1" applyFill="1" applyBorder="1" applyAlignment="1" applyProtection="1">
      <alignment horizontal="left" vertical="center"/>
      <protection locked="0"/>
    </xf>
    <xf numFmtId="166" fontId="24" fillId="7" borderId="42" xfId="1" applyFont="1" applyFill="1" applyBorder="1" applyAlignment="1" applyProtection="1">
      <alignment vertical="center"/>
      <protection locked="0"/>
    </xf>
    <xf numFmtId="166" fontId="26" fillId="7" borderId="42" xfId="1" applyFont="1" applyFill="1" applyBorder="1" applyAlignment="1" applyProtection="1">
      <alignment vertical="center"/>
      <protection locked="0"/>
    </xf>
    <xf numFmtId="166" fontId="26" fillId="7" borderId="43" xfId="1" applyFont="1" applyFill="1" applyBorder="1" applyAlignment="1" applyProtection="1">
      <alignment vertical="center"/>
      <protection locked="0"/>
    </xf>
    <xf numFmtId="166" fontId="24" fillId="7" borderId="73" xfId="1" applyFont="1" applyFill="1" applyBorder="1" applyAlignment="1" applyProtection="1">
      <alignment horizontal="left" vertical="center"/>
      <protection locked="0"/>
    </xf>
    <xf numFmtId="166" fontId="24" fillId="7" borderId="39" xfId="1" applyFont="1" applyFill="1" applyBorder="1" applyAlignment="1" applyProtection="1">
      <alignment horizontal="left" vertical="center"/>
      <protection locked="0"/>
    </xf>
    <xf numFmtId="166" fontId="24" fillId="7" borderId="74" xfId="1" applyFont="1" applyFill="1" applyBorder="1" applyAlignment="1" applyProtection="1">
      <alignment horizontal="left" vertical="center"/>
      <protection locked="0"/>
    </xf>
    <xf numFmtId="168" fontId="29" fillId="7" borderId="22" xfId="1" applyNumberFormat="1" applyFont="1" applyFill="1" applyBorder="1" applyAlignment="1" applyProtection="1">
      <alignment vertical="center"/>
      <protection locked="0"/>
    </xf>
    <xf numFmtId="168" fontId="29" fillId="7" borderId="22" xfId="1" quotePrefix="1" applyNumberFormat="1" applyFont="1" applyFill="1" applyBorder="1" applyAlignment="1" applyProtection="1">
      <alignment vertical="center"/>
      <protection locked="0"/>
    </xf>
    <xf numFmtId="168" fontId="29" fillId="7" borderId="23" xfId="1" quotePrefix="1" applyNumberFormat="1" applyFont="1" applyFill="1" applyBorder="1" applyAlignment="1" applyProtection="1">
      <alignment vertical="center"/>
      <protection locked="0"/>
    </xf>
    <xf numFmtId="168" fontId="23" fillId="7" borderId="49" xfId="1" applyNumberFormat="1" applyFont="1" applyFill="1" applyBorder="1" applyAlignment="1" applyProtection="1">
      <alignment horizontal="right" vertical="center"/>
      <protection locked="0"/>
    </xf>
    <xf numFmtId="170" fontId="24" fillId="7" borderId="103" xfId="1" applyNumberFormat="1" applyFont="1" applyFill="1" applyBorder="1" applyAlignment="1" applyProtection="1">
      <alignment vertical="center"/>
      <protection locked="0"/>
    </xf>
    <xf numFmtId="168" fontId="24" fillId="7" borderId="103" xfId="1" applyNumberFormat="1" applyFont="1" applyFill="1" applyBorder="1" applyAlignment="1" applyProtection="1">
      <alignment vertical="center"/>
      <protection locked="0"/>
    </xf>
    <xf numFmtId="170" fontId="24" fillId="7" borderId="73" xfId="1" applyNumberFormat="1" applyFont="1" applyFill="1" applyBorder="1" applyAlignment="1" applyProtection="1">
      <alignment vertical="center"/>
      <protection locked="0"/>
    </xf>
    <xf numFmtId="168" fontId="23" fillId="7" borderId="33" xfId="1" applyNumberFormat="1" applyFont="1" applyFill="1" applyBorder="1" applyAlignment="1" applyProtection="1">
      <alignment vertical="center"/>
      <protection locked="0"/>
    </xf>
    <xf numFmtId="171" fontId="24" fillId="7" borderId="38" xfId="1" applyNumberFormat="1" applyFont="1" applyFill="1" applyBorder="1" applyAlignment="1" applyProtection="1">
      <alignment vertical="center"/>
      <protection locked="0"/>
    </xf>
    <xf numFmtId="168" fontId="24" fillId="7" borderId="38" xfId="1" applyNumberFormat="1" applyFont="1" applyFill="1" applyBorder="1" applyAlignment="1" applyProtection="1">
      <alignment vertical="center"/>
      <protection locked="0"/>
    </xf>
    <xf numFmtId="171" fontId="24" fillId="7" borderId="39" xfId="1" applyNumberFormat="1" applyFont="1" applyFill="1" applyBorder="1" applyAlignment="1" applyProtection="1">
      <alignment vertical="center"/>
      <protection locked="0"/>
    </xf>
    <xf numFmtId="168" fontId="23" fillId="7" borderId="33" xfId="1" quotePrefix="1" applyNumberFormat="1" applyFont="1" applyFill="1" applyBorder="1" applyAlignment="1" applyProtection="1">
      <alignment vertical="center"/>
      <protection locked="0"/>
    </xf>
    <xf numFmtId="171" fontId="29" fillId="7" borderId="38" xfId="1" applyNumberFormat="1" applyFont="1" applyFill="1" applyBorder="1" applyAlignment="1" applyProtection="1">
      <alignment vertical="center"/>
      <protection locked="0"/>
    </xf>
    <xf numFmtId="171" fontId="23" fillId="7" borderId="38" xfId="1" applyNumberFormat="1" applyFont="1" applyFill="1" applyBorder="1" applyAlignment="1" applyProtection="1">
      <alignment vertical="center"/>
      <protection locked="0"/>
    </xf>
    <xf numFmtId="168" fontId="23" fillId="7" borderId="50" xfId="1" quotePrefix="1" applyNumberFormat="1" applyFont="1" applyFill="1" applyBorder="1" applyAlignment="1" applyProtection="1">
      <alignment vertical="center"/>
      <protection locked="0"/>
    </xf>
    <xf numFmtId="171" fontId="23" fillId="7" borderId="104" xfId="1" applyNumberFormat="1" applyFont="1" applyFill="1" applyBorder="1" applyAlignment="1" applyProtection="1">
      <alignment vertical="center"/>
      <protection locked="0"/>
    </xf>
    <xf numFmtId="168" fontId="24" fillId="7" borderId="104" xfId="1" applyNumberFormat="1" applyFont="1" applyFill="1" applyBorder="1" applyAlignment="1" applyProtection="1">
      <alignment vertical="center"/>
      <protection locked="0"/>
    </xf>
    <xf numFmtId="171" fontId="24" fillId="7" borderId="74" xfId="1" applyNumberFormat="1" applyFont="1" applyFill="1" applyBorder="1" applyAlignment="1" applyProtection="1">
      <alignment vertical="center"/>
      <protection locked="0"/>
    </xf>
    <xf numFmtId="0" fontId="38" fillId="7" borderId="86" xfId="0" applyFont="1" applyFill="1" applyBorder="1" applyAlignment="1">
      <alignment vertical="center"/>
    </xf>
    <xf numFmtId="172" fontId="5" fillId="3" borderId="120" xfId="0" applyNumberFormat="1" applyFont="1" applyFill="1" applyBorder="1" applyAlignment="1" applyProtection="1">
      <alignment horizontal="right" vertical="center"/>
    </xf>
    <xf numFmtId="169" fontId="18" fillId="3" borderId="130" xfId="0" applyNumberFormat="1" applyFont="1" applyFill="1" applyBorder="1" applyAlignment="1">
      <alignment vertical="center"/>
    </xf>
    <xf numFmtId="169" fontId="18" fillId="3" borderId="131" xfId="0" applyNumberFormat="1" applyFont="1" applyFill="1" applyBorder="1" applyAlignment="1">
      <alignment vertical="center"/>
    </xf>
    <xf numFmtId="172" fontId="5" fillId="3" borderId="132" xfId="0" applyNumberFormat="1" applyFont="1" applyFill="1" applyBorder="1" applyAlignment="1" applyProtection="1">
      <alignment horizontal="right" vertical="center"/>
    </xf>
    <xf numFmtId="172" fontId="5" fillId="3" borderId="133" xfId="0" applyNumberFormat="1" applyFont="1" applyFill="1" applyBorder="1" applyAlignment="1" applyProtection="1">
      <alignment horizontal="right" vertical="center"/>
    </xf>
  </cellXfs>
  <cellStyles count="3">
    <cellStyle name="Normal" xfId="0" builtinId="0"/>
    <cellStyle name="Normal_SUMMARY (2)" xfId="1"/>
    <cellStyle name="Pourcentag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ction%20Item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on Item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2"/>
  <sheetViews>
    <sheetView showGridLines="0" workbookViewId="0">
      <pane xSplit="2" ySplit="2" topLeftCell="C3" activePane="bottomRight" state="frozen"/>
      <selection activeCell="M17" sqref="M17"/>
      <selection pane="topRight" activeCell="M17" sqref="M17"/>
      <selection pane="bottomLeft" activeCell="M17" sqref="M17"/>
      <selection pane="bottomRight" activeCell="B2" sqref="B2"/>
    </sheetView>
  </sheetViews>
  <sheetFormatPr baseColWidth="10" defaultColWidth="9.109375" defaultRowHeight="13.2"/>
  <cols>
    <col min="1" max="1" width="2.6640625" style="31" customWidth="1"/>
    <col min="2" max="2" width="57.88671875" style="31" customWidth="1"/>
    <col min="3" max="10" width="6.109375" style="31" customWidth="1"/>
    <col min="11" max="11" width="2.5546875" style="169" customWidth="1"/>
    <col min="12" max="16384" width="9.109375" style="31"/>
  </cols>
  <sheetData>
    <row r="1" spans="1:12" ht="17.25" customHeight="1" thickBot="1">
      <c r="A1" s="250" t="s">
        <v>115</v>
      </c>
      <c r="B1" s="251"/>
      <c r="C1" s="252" t="s">
        <v>1</v>
      </c>
      <c r="D1" s="253">
        <v>40801</v>
      </c>
      <c r="E1" s="254"/>
      <c r="F1" s="255"/>
      <c r="G1" s="254"/>
      <c r="H1" s="252" t="s">
        <v>2</v>
      </c>
      <c r="I1" s="253">
        <v>40801</v>
      </c>
      <c r="J1" s="256"/>
      <c r="K1" s="278"/>
    </row>
    <row r="2" spans="1:12" ht="17.25" customHeight="1" thickBot="1">
      <c r="A2" s="32" t="s">
        <v>43</v>
      </c>
      <c r="B2" s="33"/>
      <c r="C2" s="34" t="s">
        <v>82</v>
      </c>
      <c r="D2" s="35" t="str">
        <f>Resources!A4</f>
        <v>R1</v>
      </c>
      <c r="E2" s="36" t="str">
        <f>Resources!A5</f>
        <v>R2</v>
      </c>
      <c r="F2" s="36" t="str">
        <f>Resources!A6</f>
        <v>R3</v>
      </c>
      <c r="G2" s="36" t="str">
        <f>Resources!A7</f>
        <v>R4</v>
      </c>
      <c r="H2" s="36" t="str">
        <f>Resources!A8</f>
        <v>R5</v>
      </c>
      <c r="I2" s="36" t="str">
        <f>Resources!A9</f>
        <v>R6</v>
      </c>
      <c r="J2" s="37" t="s">
        <v>3</v>
      </c>
      <c r="K2" s="38" t="s">
        <v>40</v>
      </c>
    </row>
    <row r="3" spans="1:12" ht="17.25" customHeight="1" thickBot="1">
      <c r="A3" s="257" t="s">
        <v>40</v>
      </c>
      <c r="B3" s="258" t="s">
        <v>34</v>
      </c>
      <c r="C3" s="39"/>
      <c r="D3" s="40"/>
      <c r="E3" s="40"/>
      <c r="F3" s="40"/>
      <c r="G3" s="40"/>
      <c r="H3" s="41"/>
      <c r="I3" s="41"/>
      <c r="J3" s="41"/>
      <c r="K3" s="42"/>
    </row>
    <row r="4" spans="1:12" ht="17.25" customHeight="1">
      <c r="A4" s="43"/>
      <c r="B4" s="259" t="s">
        <v>131</v>
      </c>
      <c r="C4" s="260">
        <v>40</v>
      </c>
      <c r="D4" s="261">
        <v>40</v>
      </c>
      <c r="E4" s="262"/>
      <c r="F4" s="262"/>
      <c r="G4" s="262"/>
      <c r="H4" s="262"/>
      <c r="I4" s="263"/>
      <c r="J4" s="44">
        <f t="shared" ref="J4:J14" si="0">SUM(D4:I4)</f>
        <v>40</v>
      </c>
      <c r="K4" s="45" t="str">
        <f>IF(C4=J4,"","*")</f>
        <v/>
      </c>
    </row>
    <row r="5" spans="1:12" ht="17.25" customHeight="1">
      <c r="A5" s="43"/>
      <c r="B5" s="259" t="s">
        <v>47</v>
      </c>
      <c r="C5" s="260">
        <v>40</v>
      </c>
      <c r="D5" s="261">
        <v>20</v>
      </c>
      <c r="E5" s="262">
        <v>20</v>
      </c>
      <c r="F5" s="262"/>
      <c r="G5" s="262"/>
      <c r="H5" s="262"/>
      <c r="I5" s="263"/>
      <c r="J5" s="44">
        <f t="shared" si="0"/>
        <v>40</v>
      </c>
      <c r="K5" s="45" t="str">
        <f t="shared" ref="K5:K11" si="1">IF(C5=J5,"","*")</f>
        <v/>
      </c>
    </row>
    <row r="6" spans="1:12" ht="17.25" customHeight="1">
      <c r="A6" s="43"/>
      <c r="B6" s="259" t="s">
        <v>48</v>
      </c>
      <c r="C6" s="260">
        <v>20</v>
      </c>
      <c r="D6" s="261">
        <v>10</v>
      </c>
      <c r="E6" s="262">
        <v>10</v>
      </c>
      <c r="F6" s="262"/>
      <c r="G6" s="262"/>
      <c r="H6" s="262"/>
      <c r="I6" s="263"/>
      <c r="J6" s="44">
        <f t="shared" si="0"/>
        <v>20</v>
      </c>
      <c r="K6" s="45" t="str">
        <f t="shared" si="1"/>
        <v/>
      </c>
    </row>
    <row r="7" spans="1:12" ht="17.25" customHeight="1">
      <c r="A7" s="43"/>
      <c r="B7" s="259" t="s">
        <v>132</v>
      </c>
      <c r="C7" s="260">
        <v>8</v>
      </c>
      <c r="D7" s="261">
        <v>8</v>
      </c>
      <c r="E7" s="262"/>
      <c r="F7" s="262"/>
      <c r="G7" s="262"/>
      <c r="H7" s="262"/>
      <c r="I7" s="263"/>
      <c r="J7" s="46">
        <f t="shared" si="0"/>
        <v>8</v>
      </c>
      <c r="K7" s="45" t="str">
        <f t="shared" si="1"/>
        <v/>
      </c>
    </row>
    <row r="8" spans="1:12" ht="17.25" customHeight="1">
      <c r="A8" s="43"/>
      <c r="B8" s="259" t="s">
        <v>49</v>
      </c>
      <c r="C8" s="264">
        <v>4</v>
      </c>
      <c r="D8" s="265">
        <v>4</v>
      </c>
      <c r="E8" s="266"/>
      <c r="F8" s="266"/>
      <c r="G8" s="266"/>
      <c r="H8" s="266"/>
      <c r="I8" s="267"/>
      <c r="J8" s="46">
        <f t="shared" ref="J8:J10" si="2">SUM(D8:I8)</f>
        <v>4</v>
      </c>
      <c r="K8" s="45" t="str">
        <f t="shared" si="1"/>
        <v/>
      </c>
    </row>
    <row r="9" spans="1:12" ht="17.25" customHeight="1">
      <c r="A9" s="43"/>
      <c r="B9" s="259" t="s">
        <v>50</v>
      </c>
      <c r="C9" s="264">
        <v>40</v>
      </c>
      <c r="D9" s="265">
        <v>10</v>
      </c>
      <c r="E9" s="266">
        <v>30</v>
      </c>
      <c r="F9" s="266"/>
      <c r="G9" s="266"/>
      <c r="H9" s="266"/>
      <c r="I9" s="267"/>
      <c r="J9" s="46">
        <f t="shared" si="2"/>
        <v>40</v>
      </c>
      <c r="K9" s="45" t="str">
        <f t="shared" si="1"/>
        <v/>
      </c>
    </row>
    <row r="10" spans="1:12" ht="17.25" customHeight="1">
      <c r="A10" s="43"/>
      <c r="B10" s="259" t="s">
        <v>51</v>
      </c>
      <c r="C10" s="264">
        <v>4</v>
      </c>
      <c r="D10" s="265">
        <v>4</v>
      </c>
      <c r="E10" s="266"/>
      <c r="F10" s="266"/>
      <c r="G10" s="266"/>
      <c r="H10" s="266"/>
      <c r="I10" s="267"/>
      <c r="J10" s="46">
        <f t="shared" si="2"/>
        <v>4</v>
      </c>
      <c r="K10" s="45" t="str">
        <f t="shared" si="1"/>
        <v/>
      </c>
    </row>
    <row r="11" spans="1:12" ht="17.25" customHeight="1">
      <c r="A11" s="43"/>
      <c r="B11" s="259" t="s">
        <v>52</v>
      </c>
      <c r="C11" s="264">
        <v>8</v>
      </c>
      <c r="D11" s="265">
        <v>8</v>
      </c>
      <c r="E11" s="266"/>
      <c r="F11" s="266"/>
      <c r="G11" s="266"/>
      <c r="H11" s="266"/>
      <c r="I11" s="267"/>
      <c r="J11" s="46">
        <f t="shared" si="0"/>
        <v>8</v>
      </c>
      <c r="K11" s="45" t="str">
        <f t="shared" si="1"/>
        <v/>
      </c>
    </row>
    <row r="12" spans="1:12" ht="17.25" customHeight="1" thickBot="1">
      <c r="A12" s="47"/>
      <c r="B12" s="268" t="s">
        <v>4</v>
      </c>
      <c r="C12" s="264">
        <v>8</v>
      </c>
      <c r="D12" s="265">
        <v>4</v>
      </c>
      <c r="E12" s="266">
        <v>4</v>
      </c>
      <c r="F12" s="266"/>
      <c r="G12" s="266"/>
      <c r="H12" s="266"/>
      <c r="I12" s="267"/>
      <c r="J12" s="48">
        <f t="shared" si="0"/>
        <v>8</v>
      </c>
      <c r="K12" s="49" t="str">
        <f>IF(C12=J12,"","*")</f>
        <v/>
      </c>
      <c r="L12" s="50"/>
    </row>
    <row r="13" spans="1:12" ht="17.25" customHeight="1" thickTop="1">
      <c r="A13" s="51"/>
      <c r="B13" s="52" t="s">
        <v>53</v>
      </c>
      <c r="C13" s="53">
        <f t="shared" ref="C13:I13" si="3">SUM(C4:C12)</f>
        <v>172</v>
      </c>
      <c r="D13" s="54">
        <f t="shared" si="3"/>
        <v>108</v>
      </c>
      <c r="E13" s="55">
        <f t="shared" si="3"/>
        <v>64</v>
      </c>
      <c r="F13" s="55">
        <f t="shared" si="3"/>
        <v>0</v>
      </c>
      <c r="G13" s="55">
        <f t="shared" si="3"/>
        <v>0</v>
      </c>
      <c r="H13" s="55">
        <f t="shared" si="3"/>
        <v>0</v>
      </c>
      <c r="I13" s="56">
        <f t="shared" si="3"/>
        <v>0</v>
      </c>
      <c r="J13" s="57">
        <f t="shared" si="0"/>
        <v>172</v>
      </c>
      <c r="K13" s="58" t="str">
        <f>IF(C13=J13,"","*")</f>
        <v/>
      </c>
    </row>
    <row r="14" spans="1:12" ht="17.25" customHeight="1" thickBot="1">
      <c r="A14" s="59"/>
      <c r="B14" s="60" t="s">
        <v>46</v>
      </c>
      <c r="C14" s="61">
        <f t="shared" ref="C14:I14" si="4">C13/8</f>
        <v>21.5</v>
      </c>
      <c r="D14" s="62">
        <f t="shared" si="4"/>
        <v>13.5</v>
      </c>
      <c r="E14" s="63">
        <f t="shared" si="4"/>
        <v>8</v>
      </c>
      <c r="F14" s="63">
        <f t="shared" si="4"/>
        <v>0</v>
      </c>
      <c r="G14" s="63">
        <f t="shared" si="4"/>
        <v>0</v>
      </c>
      <c r="H14" s="63">
        <f t="shared" si="4"/>
        <v>0</v>
      </c>
      <c r="I14" s="64">
        <f t="shared" si="4"/>
        <v>0</v>
      </c>
      <c r="J14" s="65">
        <f t="shared" si="0"/>
        <v>21.5</v>
      </c>
      <c r="K14" s="66"/>
    </row>
    <row r="15" spans="1:12" ht="17.25" customHeight="1" thickBot="1">
      <c r="A15" s="269" t="s">
        <v>40</v>
      </c>
      <c r="B15" s="270" t="s">
        <v>35</v>
      </c>
      <c r="C15" s="67"/>
      <c r="D15" s="68"/>
      <c r="E15" s="68"/>
      <c r="F15" s="68"/>
      <c r="G15" s="68"/>
      <c r="H15" s="69"/>
      <c r="I15" s="69"/>
      <c r="J15" s="70"/>
      <c r="K15" s="42" t="str">
        <f t="shared" ref="K15:K24" si="5">IF(C15=J15,"","*")</f>
        <v/>
      </c>
    </row>
    <row r="16" spans="1:12" ht="17.25" customHeight="1">
      <c r="A16" s="71"/>
      <c r="B16" s="271" t="s">
        <v>54</v>
      </c>
      <c r="C16" s="260">
        <v>40</v>
      </c>
      <c r="D16" s="261">
        <v>8</v>
      </c>
      <c r="E16" s="262">
        <v>24</v>
      </c>
      <c r="F16" s="262">
        <v>8</v>
      </c>
      <c r="G16" s="262"/>
      <c r="H16" s="262"/>
      <c r="I16" s="263"/>
      <c r="J16" s="44">
        <f t="shared" ref="J16:J25" si="6">SUM(D16:I16)</f>
        <v>40</v>
      </c>
      <c r="K16" s="45" t="str">
        <f t="shared" si="5"/>
        <v/>
      </c>
    </row>
    <row r="17" spans="1:11" ht="17.25" customHeight="1">
      <c r="A17" s="43"/>
      <c r="B17" s="259" t="s">
        <v>55</v>
      </c>
      <c r="C17" s="260">
        <v>16</v>
      </c>
      <c r="D17" s="261">
        <v>4</v>
      </c>
      <c r="E17" s="262">
        <v>4</v>
      </c>
      <c r="F17" s="262">
        <v>8</v>
      </c>
      <c r="G17" s="262"/>
      <c r="H17" s="262"/>
      <c r="I17" s="263"/>
      <c r="J17" s="46">
        <f t="shared" si="6"/>
        <v>16</v>
      </c>
      <c r="K17" s="72" t="str">
        <f t="shared" si="5"/>
        <v/>
      </c>
    </row>
    <row r="18" spans="1:11" ht="17.25" customHeight="1">
      <c r="A18" s="43"/>
      <c r="B18" s="259" t="s">
        <v>114</v>
      </c>
      <c r="C18" s="260">
        <v>24</v>
      </c>
      <c r="D18" s="261">
        <v>12</v>
      </c>
      <c r="E18" s="262">
        <v>8</v>
      </c>
      <c r="F18" s="262">
        <v>4</v>
      </c>
      <c r="G18" s="262"/>
      <c r="H18" s="262"/>
      <c r="I18" s="263"/>
      <c r="J18" s="46">
        <f t="shared" si="6"/>
        <v>24</v>
      </c>
      <c r="K18" s="72" t="str">
        <f t="shared" si="5"/>
        <v/>
      </c>
    </row>
    <row r="19" spans="1:11" ht="17.25" customHeight="1">
      <c r="A19" s="43"/>
      <c r="B19" s="259" t="s">
        <v>56</v>
      </c>
      <c r="C19" s="260">
        <v>80</v>
      </c>
      <c r="D19" s="261">
        <v>16</v>
      </c>
      <c r="E19" s="262">
        <v>32</v>
      </c>
      <c r="F19" s="262">
        <v>32</v>
      </c>
      <c r="G19" s="262"/>
      <c r="H19" s="262"/>
      <c r="I19" s="263"/>
      <c r="J19" s="46">
        <f>SUM(D19:I19)</f>
        <v>80</v>
      </c>
      <c r="K19" s="72" t="str">
        <f t="shared" si="5"/>
        <v/>
      </c>
    </row>
    <row r="20" spans="1:11" ht="17.25" customHeight="1">
      <c r="A20" s="43"/>
      <c r="B20" s="259" t="s">
        <v>57</v>
      </c>
      <c r="C20" s="260">
        <v>16</v>
      </c>
      <c r="D20" s="261">
        <v>8</v>
      </c>
      <c r="E20" s="262">
        <v>4</v>
      </c>
      <c r="F20" s="262">
        <v>4</v>
      </c>
      <c r="G20" s="262"/>
      <c r="H20" s="262"/>
      <c r="I20" s="263"/>
      <c r="J20" s="46">
        <f>SUM(D20:I20)</f>
        <v>16</v>
      </c>
      <c r="K20" s="72" t="str">
        <f t="shared" si="5"/>
        <v/>
      </c>
    </row>
    <row r="21" spans="1:11" ht="17.25" customHeight="1">
      <c r="A21" s="43"/>
      <c r="B21" s="259" t="s">
        <v>58</v>
      </c>
      <c r="C21" s="260">
        <v>4</v>
      </c>
      <c r="D21" s="261">
        <v>4</v>
      </c>
      <c r="E21" s="262"/>
      <c r="F21" s="262"/>
      <c r="G21" s="262"/>
      <c r="H21" s="262"/>
      <c r="I21" s="263"/>
      <c r="J21" s="46">
        <f>SUM(D21:I21)</f>
        <v>4</v>
      </c>
      <c r="K21" s="72" t="str">
        <f t="shared" si="5"/>
        <v/>
      </c>
    </row>
    <row r="22" spans="1:11" ht="17.25" customHeight="1">
      <c r="A22" s="43"/>
      <c r="B22" s="259" t="s">
        <v>59</v>
      </c>
      <c r="C22" s="260">
        <v>8</v>
      </c>
      <c r="D22" s="261">
        <v>8</v>
      </c>
      <c r="E22" s="262"/>
      <c r="F22" s="262"/>
      <c r="G22" s="262"/>
      <c r="H22" s="262"/>
      <c r="I22" s="263"/>
      <c r="J22" s="46">
        <f>SUM(D22:I22)</f>
        <v>8</v>
      </c>
      <c r="K22" s="72" t="str">
        <f t="shared" si="5"/>
        <v/>
      </c>
    </row>
    <row r="23" spans="1:11" ht="17.25" customHeight="1" thickBot="1">
      <c r="A23" s="47"/>
      <c r="B23" s="268" t="s">
        <v>5</v>
      </c>
      <c r="C23" s="264">
        <v>16</v>
      </c>
      <c r="D23" s="265">
        <v>4</v>
      </c>
      <c r="E23" s="266">
        <v>8</v>
      </c>
      <c r="F23" s="266">
        <v>4</v>
      </c>
      <c r="G23" s="266"/>
      <c r="H23" s="266"/>
      <c r="I23" s="267"/>
      <c r="J23" s="48">
        <f t="shared" si="6"/>
        <v>16</v>
      </c>
      <c r="K23" s="49" t="str">
        <f t="shared" si="5"/>
        <v/>
      </c>
    </row>
    <row r="24" spans="1:11" ht="17.25" customHeight="1" thickTop="1">
      <c r="A24" s="51"/>
      <c r="B24" s="52" t="s">
        <v>53</v>
      </c>
      <c r="C24" s="53">
        <f t="shared" ref="C24:I24" si="7">SUM(C16:C23)</f>
        <v>204</v>
      </c>
      <c r="D24" s="54">
        <f t="shared" si="7"/>
        <v>64</v>
      </c>
      <c r="E24" s="55">
        <f t="shared" si="7"/>
        <v>80</v>
      </c>
      <c r="F24" s="55">
        <f t="shared" si="7"/>
        <v>60</v>
      </c>
      <c r="G24" s="55">
        <f t="shared" si="7"/>
        <v>0</v>
      </c>
      <c r="H24" s="55">
        <f t="shared" si="7"/>
        <v>0</v>
      </c>
      <c r="I24" s="56">
        <f t="shared" si="7"/>
        <v>0</v>
      </c>
      <c r="J24" s="57">
        <f t="shared" si="6"/>
        <v>204</v>
      </c>
      <c r="K24" s="58" t="str">
        <f t="shared" si="5"/>
        <v/>
      </c>
    </row>
    <row r="25" spans="1:11" ht="17.25" customHeight="1" thickBot="1">
      <c r="A25" s="59"/>
      <c r="B25" s="60" t="s">
        <v>46</v>
      </c>
      <c r="C25" s="61">
        <f t="shared" ref="C25:I25" si="8">C24/8</f>
        <v>25.5</v>
      </c>
      <c r="D25" s="62">
        <f t="shared" si="8"/>
        <v>8</v>
      </c>
      <c r="E25" s="63">
        <f t="shared" si="8"/>
        <v>10</v>
      </c>
      <c r="F25" s="63">
        <f t="shared" si="8"/>
        <v>7.5</v>
      </c>
      <c r="G25" s="63">
        <f t="shared" si="8"/>
        <v>0</v>
      </c>
      <c r="H25" s="63">
        <f t="shared" si="8"/>
        <v>0</v>
      </c>
      <c r="I25" s="64">
        <f t="shared" si="8"/>
        <v>0</v>
      </c>
      <c r="J25" s="65">
        <f t="shared" si="6"/>
        <v>25.5</v>
      </c>
      <c r="K25" s="66"/>
    </row>
    <row r="26" spans="1:11" ht="17.25" customHeight="1" thickBot="1">
      <c r="A26" s="269" t="s">
        <v>40</v>
      </c>
      <c r="B26" s="272" t="s">
        <v>36</v>
      </c>
      <c r="C26" s="67"/>
      <c r="D26" s="68"/>
      <c r="E26" s="68"/>
      <c r="F26" s="68"/>
      <c r="G26" s="68"/>
      <c r="H26" s="69"/>
      <c r="I26" s="69"/>
      <c r="J26" s="70"/>
      <c r="K26" s="42" t="str">
        <f t="shared" ref="K26:K40" si="9">IF(C26=J26,"","*")</f>
        <v/>
      </c>
    </row>
    <row r="27" spans="1:11" ht="17.25" customHeight="1">
      <c r="A27" s="43"/>
      <c r="B27" s="259" t="s">
        <v>60</v>
      </c>
      <c r="C27" s="260">
        <v>16</v>
      </c>
      <c r="D27" s="261">
        <v>8</v>
      </c>
      <c r="E27" s="262">
        <v>8</v>
      </c>
      <c r="F27" s="262"/>
      <c r="G27" s="262"/>
      <c r="H27" s="262"/>
      <c r="I27" s="263"/>
      <c r="J27" s="44">
        <f t="shared" ref="J27:J41" si="10">SUM(D27:I27)</f>
        <v>16</v>
      </c>
      <c r="K27" s="45" t="str">
        <f t="shared" si="9"/>
        <v/>
      </c>
    </row>
    <row r="28" spans="1:11" ht="17.25" customHeight="1">
      <c r="A28" s="43"/>
      <c r="B28" s="259" t="s">
        <v>61</v>
      </c>
      <c r="C28" s="260">
        <v>16</v>
      </c>
      <c r="D28" s="261"/>
      <c r="E28" s="262">
        <v>8</v>
      </c>
      <c r="F28" s="262">
        <v>8</v>
      </c>
      <c r="G28" s="262"/>
      <c r="H28" s="262"/>
      <c r="I28" s="263"/>
      <c r="J28" s="46">
        <f t="shared" si="10"/>
        <v>16</v>
      </c>
      <c r="K28" s="72" t="str">
        <f t="shared" si="9"/>
        <v/>
      </c>
    </row>
    <row r="29" spans="1:11" ht="17.25" customHeight="1">
      <c r="A29" s="43"/>
      <c r="B29" s="259" t="s">
        <v>62</v>
      </c>
      <c r="C29" s="260">
        <v>40</v>
      </c>
      <c r="D29" s="261"/>
      <c r="E29" s="262">
        <v>8</v>
      </c>
      <c r="F29" s="262">
        <v>32</v>
      </c>
      <c r="G29" s="262"/>
      <c r="H29" s="262"/>
      <c r="I29" s="263"/>
      <c r="J29" s="46">
        <f t="shared" si="10"/>
        <v>40</v>
      </c>
      <c r="K29" s="72" t="str">
        <f t="shared" si="9"/>
        <v/>
      </c>
    </row>
    <row r="30" spans="1:11" ht="17.25" customHeight="1">
      <c r="A30" s="43"/>
      <c r="B30" s="259" t="s">
        <v>117</v>
      </c>
      <c r="C30" s="260">
        <v>32</v>
      </c>
      <c r="D30" s="261">
        <v>8</v>
      </c>
      <c r="E30" s="262">
        <v>16</v>
      </c>
      <c r="F30" s="262">
        <v>8</v>
      </c>
      <c r="G30" s="262"/>
      <c r="H30" s="262"/>
      <c r="I30" s="263"/>
      <c r="J30" s="46">
        <f t="shared" si="10"/>
        <v>32</v>
      </c>
      <c r="K30" s="72" t="str">
        <f t="shared" si="9"/>
        <v/>
      </c>
    </row>
    <row r="31" spans="1:11" ht="17.25" customHeight="1">
      <c r="A31" s="43"/>
      <c r="B31" s="259" t="s">
        <v>63</v>
      </c>
      <c r="C31" s="260">
        <v>16</v>
      </c>
      <c r="D31" s="261">
        <v>4</v>
      </c>
      <c r="E31" s="262">
        <v>8</v>
      </c>
      <c r="F31" s="262">
        <v>4</v>
      </c>
      <c r="G31" s="262"/>
      <c r="H31" s="262"/>
      <c r="I31" s="263"/>
      <c r="J31" s="46">
        <f t="shared" si="10"/>
        <v>16</v>
      </c>
      <c r="K31" s="72" t="str">
        <f t="shared" si="9"/>
        <v/>
      </c>
    </row>
    <row r="32" spans="1:11" ht="17.25" customHeight="1">
      <c r="A32" s="43"/>
      <c r="B32" s="259" t="s">
        <v>64</v>
      </c>
      <c r="C32" s="260">
        <v>40</v>
      </c>
      <c r="D32" s="261">
        <v>8</v>
      </c>
      <c r="E32" s="262">
        <v>8</v>
      </c>
      <c r="F32" s="262">
        <v>24</v>
      </c>
      <c r="G32" s="262"/>
      <c r="H32" s="262"/>
      <c r="I32" s="263"/>
      <c r="J32" s="46">
        <f t="shared" si="10"/>
        <v>40</v>
      </c>
      <c r="K32" s="72" t="str">
        <f t="shared" si="9"/>
        <v/>
      </c>
    </row>
    <row r="33" spans="1:11" ht="17.25" customHeight="1">
      <c r="A33" s="43"/>
      <c r="B33" s="259" t="s">
        <v>65</v>
      </c>
      <c r="C33" s="260">
        <v>16</v>
      </c>
      <c r="D33" s="261">
        <v>4</v>
      </c>
      <c r="E33" s="262">
        <v>8</v>
      </c>
      <c r="F33" s="262">
        <v>4</v>
      </c>
      <c r="G33" s="262"/>
      <c r="H33" s="262"/>
      <c r="I33" s="263"/>
      <c r="J33" s="46">
        <f t="shared" si="10"/>
        <v>16</v>
      </c>
      <c r="K33" s="72" t="str">
        <f t="shared" si="9"/>
        <v/>
      </c>
    </row>
    <row r="34" spans="1:11" ht="17.25" customHeight="1">
      <c r="A34" s="43"/>
      <c r="B34" s="259" t="s">
        <v>66</v>
      </c>
      <c r="C34" s="260">
        <v>16</v>
      </c>
      <c r="D34" s="261">
        <v>4</v>
      </c>
      <c r="E34" s="262">
        <v>8</v>
      </c>
      <c r="F34" s="262">
        <v>4</v>
      </c>
      <c r="G34" s="262"/>
      <c r="H34" s="262"/>
      <c r="I34" s="263"/>
      <c r="J34" s="46">
        <f t="shared" si="10"/>
        <v>16</v>
      </c>
      <c r="K34" s="72" t="str">
        <f t="shared" si="9"/>
        <v/>
      </c>
    </row>
    <row r="35" spans="1:11" ht="17.25" customHeight="1">
      <c r="A35" s="43"/>
      <c r="B35" s="259" t="s">
        <v>67</v>
      </c>
      <c r="C35" s="260">
        <v>16</v>
      </c>
      <c r="D35" s="261">
        <v>4</v>
      </c>
      <c r="E35" s="262">
        <v>8</v>
      </c>
      <c r="F35" s="262">
        <v>4</v>
      </c>
      <c r="G35" s="262"/>
      <c r="H35" s="262"/>
      <c r="I35" s="263"/>
      <c r="J35" s="46">
        <f t="shared" si="10"/>
        <v>16</v>
      </c>
      <c r="K35" s="72" t="str">
        <f t="shared" si="9"/>
        <v/>
      </c>
    </row>
    <row r="36" spans="1:11" ht="17.25" customHeight="1">
      <c r="A36" s="43"/>
      <c r="B36" s="259" t="s">
        <v>68</v>
      </c>
      <c r="C36" s="260">
        <v>16</v>
      </c>
      <c r="D36" s="261">
        <v>4</v>
      </c>
      <c r="E36" s="262">
        <v>4</v>
      </c>
      <c r="F36" s="262">
        <v>8</v>
      </c>
      <c r="G36" s="262"/>
      <c r="H36" s="262"/>
      <c r="I36" s="263"/>
      <c r="J36" s="46">
        <f t="shared" si="10"/>
        <v>16</v>
      </c>
      <c r="K36" s="72" t="str">
        <f t="shared" si="9"/>
        <v/>
      </c>
    </row>
    <row r="37" spans="1:11" ht="17.25" customHeight="1">
      <c r="A37" s="43"/>
      <c r="B37" s="259" t="s">
        <v>69</v>
      </c>
      <c r="C37" s="260">
        <v>4</v>
      </c>
      <c r="D37" s="261">
        <v>4</v>
      </c>
      <c r="E37" s="262"/>
      <c r="F37" s="262"/>
      <c r="G37" s="262"/>
      <c r="H37" s="262"/>
      <c r="I37" s="263"/>
      <c r="J37" s="46">
        <f t="shared" si="10"/>
        <v>4</v>
      </c>
      <c r="K37" s="72" t="str">
        <f t="shared" si="9"/>
        <v/>
      </c>
    </row>
    <row r="38" spans="1:11" ht="17.25" customHeight="1">
      <c r="A38" s="43"/>
      <c r="B38" s="259" t="s">
        <v>59</v>
      </c>
      <c r="C38" s="260">
        <v>8</v>
      </c>
      <c r="D38" s="261">
        <v>8</v>
      </c>
      <c r="E38" s="262"/>
      <c r="F38" s="262"/>
      <c r="G38" s="262"/>
      <c r="H38" s="262"/>
      <c r="I38" s="263"/>
      <c r="J38" s="46">
        <f t="shared" si="10"/>
        <v>8</v>
      </c>
      <c r="K38" s="72" t="str">
        <f t="shared" si="9"/>
        <v/>
      </c>
    </row>
    <row r="39" spans="1:11" ht="17.25" customHeight="1" thickBot="1">
      <c r="A39" s="47"/>
      <c r="B39" s="268" t="s">
        <v>6</v>
      </c>
      <c r="C39" s="264">
        <v>16</v>
      </c>
      <c r="D39" s="265">
        <v>4</v>
      </c>
      <c r="E39" s="266">
        <v>4</v>
      </c>
      <c r="F39" s="266">
        <v>8</v>
      </c>
      <c r="G39" s="266"/>
      <c r="H39" s="266"/>
      <c r="I39" s="267"/>
      <c r="J39" s="48">
        <f t="shared" si="10"/>
        <v>16</v>
      </c>
      <c r="K39" s="49" t="str">
        <f t="shared" si="9"/>
        <v/>
      </c>
    </row>
    <row r="40" spans="1:11" ht="17.25" customHeight="1" thickTop="1">
      <c r="A40" s="51"/>
      <c r="B40" s="52" t="s">
        <v>53</v>
      </c>
      <c r="C40" s="53">
        <f t="shared" ref="C40:I40" si="11">SUM(C27:C39)</f>
        <v>252</v>
      </c>
      <c r="D40" s="54">
        <f t="shared" si="11"/>
        <v>60</v>
      </c>
      <c r="E40" s="55">
        <f t="shared" si="11"/>
        <v>88</v>
      </c>
      <c r="F40" s="55">
        <f t="shared" si="11"/>
        <v>104</v>
      </c>
      <c r="G40" s="55">
        <f t="shared" si="11"/>
        <v>0</v>
      </c>
      <c r="H40" s="55">
        <f t="shared" si="11"/>
        <v>0</v>
      </c>
      <c r="I40" s="56">
        <f t="shared" si="11"/>
        <v>0</v>
      </c>
      <c r="J40" s="57">
        <f t="shared" si="10"/>
        <v>252</v>
      </c>
      <c r="K40" s="58" t="str">
        <f t="shared" si="9"/>
        <v/>
      </c>
    </row>
    <row r="41" spans="1:11" ht="17.25" customHeight="1" thickBot="1">
      <c r="A41" s="59"/>
      <c r="B41" s="60" t="s">
        <v>46</v>
      </c>
      <c r="C41" s="73">
        <f t="shared" ref="C41:I41" si="12">C40/8</f>
        <v>31.5</v>
      </c>
      <c r="D41" s="74">
        <f t="shared" si="12"/>
        <v>7.5</v>
      </c>
      <c r="E41" s="75">
        <f t="shared" si="12"/>
        <v>11</v>
      </c>
      <c r="F41" s="75">
        <f t="shared" si="12"/>
        <v>13</v>
      </c>
      <c r="G41" s="75">
        <f t="shared" si="12"/>
        <v>0</v>
      </c>
      <c r="H41" s="75">
        <f t="shared" si="12"/>
        <v>0</v>
      </c>
      <c r="I41" s="76">
        <f t="shared" si="12"/>
        <v>0</v>
      </c>
      <c r="J41" s="77">
        <f t="shared" si="10"/>
        <v>31.5</v>
      </c>
      <c r="K41" s="78"/>
    </row>
    <row r="42" spans="1:11" ht="17.25" customHeight="1" thickBot="1">
      <c r="A42" s="269" t="s">
        <v>40</v>
      </c>
      <c r="B42" s="272" t="s">
        <v>7</v>
      </c>
      <c r="C42" s="67"/>
      <c r="D42" s="68"/>
      <c r="E42" s="68"/>
      <c r="F42" s="68"/>
      <c r="G42" s="68"/>
      <c r="H42" s="69"/>
      <c r="I42" s="69"/>
      <c r="J42" s="79"/>
      <c r="K42" s="42" t="str">
        <f>IF(C42=J42,"","*")</f>
        <v/>
      </c>
    </row>
    <row r="43" spans="1:11" ht="17.25" customHeight="1">
      <c r="A43" s="80"/>
      <c r="B43" s="273" t="s">
        <v>73</v>
      </c>
      <c r="C43" s="260">
        <v>40</v>
      </c>
      <c r="D43" s="261">
        <v>8</v>
      </c>
      <c r="E43" s="262">
        <v>8</v>
      </c>
      <c r="F43" s="262">
        <v>24</v>
      </c>
      <c r="G43" s="262"/>
      <c r="H43" s="262"/>
      <c r="I43" s="263"/>
      <c r="J43" s="44">
        <f>SUM(D43:I43)</f>
        <v>40</v>
      </c>
      <c r="K43" s="45" t="str">
        <f>IF(C43=J43,"","*")</f>
        <v/>
      </c>
    </row>
    <row r="44" spans="1:11" ht="17.25" customHeight="1">
      <c r="A44" s="80"/>
      <c r="B44" s="274" t="s">
        <v>133</v>
      </c>
      <c r="C44" s="260"/>
      <c r="D44" s="261"/>
      <c r="E44" s="262"/>
      <c r="F44" s="262"/>
      <c r="G44" s="262"/>
      <c r="H44" s="262"/>
      <c r="I44" s="263"/>
      <c r="J44" s="44"/>
      <c r="K44" s="45"/>
    </row>
    <row r="45" spans="1:11" ht="17.25" customHeight="1">
      <c r="A45" s="80"/>
      <c r="B45" s="273" t="s">
        <v>118</v>
      </c>
      <c r="C45" s="260">
        <v>40</v>
      </c>
      <c r="D45" s="261"/>
      <c r="E45" s="262"/>
      <c r="F45" s="262">
        <v>40</v>
      </c>
      <c r="G45" s="262"/>
      <c r="H45" s="262"/>
      <c r="I45" s="263"/>
      <c r="J45" s="44">
        <f t="shared" ref="J45:J58" si="13">SUM(D45:I45)</f>
        <v>40</v>
      </c>
      <c r="K45" s="45" t="str">
        <f t="shared" ref="K45:K58" si="14">IF(C45=J45,"","*")</f>
        <v/>
      </c>
    </row>
    <row r="46" spans="1:11" ht="17.25" customHeight="1">
      <c r="A46" s="80"/>
      <c r="B46" s="273" t="s">
        <v>119</v>
      </c>
      <c r="C46" s="260">
        <v>40</v>
      </c>
      <c r="D46" s="261"/>
      <c r="E46" s="262"/>
      <c r="F46" s="262">
        <v>40</v>
      </c>
      <c r="G46" s="262"/>
      <c r="H46" s="262"/>
      <c r="I46" s="263"/>
      <c r="J46" s="44">
        <f t="shared" si="13"/>
        <v>40</v>
      </c>
      <c r="K46" s="45" t="str">
        <f t="shared" si="14"/>
        <v/>
      </c>
    </row>
    <row r="47" spans="1:11" ht="17.25" customHeight="1">
      <c r="A47" s="80"/>
      <c r="B47" s="273" t="s">
        <v>124</v>
      </c>
      <c r="C47" s="260">
        <v>16</v>
      </c>
      <c r="D47" s="261"/>
      <c r="E47" s="262">
        <v>4</v>
      </c>
      <c r="F47" s="262">
        <v>12</v>
      </c>
      <c r="G47" s="262"/>
      <c r="H47" s="262"/>
      <c r="I47" s="263"/>
      <c r="J47" s="44">
        <f t="shared" si="13"/>
        <v>16</v>
      </c>
      <c r="K47" s="45" t="str">
        <f t="shared" si="14"/>
        <v/>
      </c>
    </row>
    <row r="48" spans="1:11" ht="17.25" customHeight="1">
      <c r="A48" s="80"/>
      <c r="B48" s="273" t="s">
        <v>120</v>
      </c>
      <c r="C48" s="260">
        <v>16</v>
      </c>
      <c r="D48" s="261"/>
      <c r="E48" s="262">
        <v>8</v>
      </c>
      <c r="F48" s="262">
        <v>8</v>
      </c>
      <c r="G48" s="262"/>
      <c r="H48" s="262"/>
      <c r="I48" s="263"/>
      <c r="J48" s="44">
        <f t="shared" si="13"/>
        <v>16</v>
      </c>
      <c r="K48" s="45" t="str">
        <f t="shared" si="14"/>
        <v/>
      </c>
    </row>
    <row r="49" spans="1:11" ht="17.25" customHeight="1">
      <c r="A49" s="80"/>
      <c r="B49" s="274" t="s">
        <v>134</v>
      </c>
      <c r="C49" s="260"/>
      <c r="D49" s="261"/>
      <c r="E49" s="262"/>
      <c r="F49" s="262"/>
      <c r="G49" s="262"/>
      <c r="H49" s="262"/>
      <c r="I49" s="263"/>
      <c r="J49" s="44"/>
      <c r="K49" s="45"/>
    </row>
    <row r="50" spans="1:11" ht="17.25" customHeight="1">
      <c r="A50" s="80"/>
      <c r="B50" s="273" t="s">
        <v>121</v>
      </c>
      <c r="C50" s="260">
        <v>32</v>
      </c>
      <c r="D50" s="261"/>
      <c r="E50" s="262"/>
      <c r="F50" s="262">
        <v>32</v>
      </c>
      <c r="G50" s="262"/>
      <c r="H50" s="262"/>
      <c r="I50" s="263"/>
      <c r="J50" s="44">
        <f t="shared" si="13"/>
        <v>32</v>
      </c>
      <c r="K50" s="45" t="str">
        <f t="shared" si="14"/>
        <v/>
      </c>
    </row>
    <row r="51" spans="1:11" ht="17.25" customHeight="1">
      <c r="A51" s="80"/>
      <c r="B51" s="273" t="s">
        <v>122</v>
      </c>
      <c r="C51" s="260">
        <v>24</v>
      </c>
      <c r="D51" s="261">
        <v>4</v>
      </c>
      <c r="E51" s="262">
        <v>4</v>
      </c>
      <c r="F51" s="262">
        <v>16</v>
      </c>
      <c r="G51" s="262"/>
      <c r="H51" s="262"/>
      <c r="I51" s="263"/>
      <c r="J51" s="44">
        <f t="shared" si="13"/>
        <v>24</v>
      </c>
      <c r="K51" s="45" t="str">
        <f t="shared" si="14"/>
        <v/>
      </c>
    </row>
    <row r="52" spans="1:11" ht="17.25" customHeight="1">
      <c r="A52" s="80"/>
      <c r="B52" s="273" t="s">
        <v>123</v>
      </c>
      <c r="C52" s="260">
        <v>24</v>
      </c>
      <c r="D52" s="261"/>
      <c r="E52" s="262"/>
      <c r="F52" s="262">
        <v>24</v>
      </c>
      <c r="G52" s="262"/>
      <c r="H52" s="262"/>
      <c r="I52" s="263"/>
      <c r="J52" s="44">
        <f t="shared" si="13"/>
        <v>24</v>
      </c>
      <c r="K52" s="45" t="str">
        <f t="shared" si="14"/>
        <v/>
      </c>
    </row>
    <row r="53" spans="1:11" ht="17.25" customHeight="1">
      <c r="A53" s="80"/>
      <c r="B53" s="273" t="s">
        <v>126</v>
      </c>
      <c r="C53" s="260">
        <v>24</v>
      </c>
      <c r="D53" s="261">
        <v>4</v>
      </c>
      <c r="E53" s="262">
        <v>4</v>
      </c>
      <c r="F53" s="262">
        <v>16</v>
      </c>
      <c r="G53" s="262"/>
      <c r="H53" s="262"/>
      <c r="I53" s="263"/>
      <c r="J53" s="44">
        <f t="shared" si="13"/>
        <v>24</v>
      </c>
      <c r="K53" s="45" t="str">
        <f t="shared" si="14"/>
        <v/>
      </c>
    </row>
    <row r="54" spans="1:11" ht="17.25" customHeight="1">
      <c r="A54" s="80"/>
      <c r="B54" s="274" t="s">
        <v>135</v>
      </c>
      <c r="C54" s="260"/>
      <c r="D54" s="261"/>
      <c r="E54" s="262"/>
      <c r="F54" s="262"/>
      <c r="G54" s="262"/>
      <c r="H54" s="262"/>
      <c r="I54" s="263"/>
      <c r="J54" s="44"/>
      <c r="K54" s="45"/>
    </row>
    <row r="55" spans="1:11" ht="17.25" customHeight="1">
      <c r="A55" s="80"/>
      <c r="B55" s="273" t="s">
        <v>125</v>
      </c>
      <c r="C55" s="260">
        <v>24</v>
      </c>
      <c r="D55" s="261"/>
      <c r="E55" s="262"/>
      <c r="F55" s="262">
        <v>24</v>
      </c>
      <c r="G55" s="262"/>
      <c r="H55" s="262"/>
      <c r="I55" s="263"/>
      <c r="J55" s="44">
        <f t="shared" si="13"/>
        <v>24</v>
      </c>
      <c r="K55" s="45" t="str">
        <f t="shared" si="14"/>
        <v/>
      </c>
    </row>
    <row r="56" spans="1:11" ht="17.25" customHeight="1">
      <c r="A56" s="80"/>
      <c r="B56" s="273" t="s">
        <v>127</v>
      </c>
      <c r="C56" s="260">
        <v>24</v>
      </c>
      <c r="D56" s="261">
        <v>4</v>
      </c>
      <c r="E56" s="262">
        <v>4</v>
      </c>
      <c r="F56" s="262">
        <v>16</v>
      </c>
      <c r="G56" s="262"/>
      <c r="H56" s="262"/>
      <c r="I56" s="263"/>
      <c r="J56" s="44">
        <f t="shared" si="13"/>
        <v>24</v>
      </c>
      <c r="K56" s="45" t="str">
        <f t="shared" si="14"/>
        <v/>
      </c>
    </row>
    <row r="57" spans="1:11" ht="17.25" customHeight="1">
      <c r="A57" s="80"/>
      <c r="B57" s="273" t="s">
        <v>74</v>
      </c>
      <c r="C57" s="260">
        <v>24</v>
      </c>
      <c r="D57" s="261"/>
      <c r="E57" s="262">
        <v>8</v>
      </c>
      <c r="F57" s="262">
        <v>16</v>
      </c>
      <c r="G57" s="262"/>
      <c r="H57" s="262"/>
      <c r="I57" s="263"/>
      <c r="J57" s="44">
        <f t="shared" si="13"/>
        <v>24</v>
      </c>
      <c r="K57" s="45" t="str">
        <f t="shared" si="14"/>
        <v/>
      </c>
    </row>
    <row r="58" spans="1:11" ht="17.25" customHeight="1">
      <c r="A58" s="80"/>
      <c r="B58" s="273" t="s">
        <v>92</v>
      </c>
      <c r="C58" s="260">
        <v>24</v>
      </c>
      <c r="D58" s="261"/>
      <c r="E58" s="262">
        <v>8</v>
      </c>
      <c r="F58" s="262">
        <v>16</v>
      </c>
      <c r="G58" s="262"/>
      <c r="H58" s="262"/>
      <c r="I58" s="263"/>
      <c r="J58" s="44">
        <f t="shared" si="13"/>
        <v>24</v>
      </c>
      <c r="K58" s="45" t="str">
        <f t="shared" si="14"/>
        <v/>
      </c>
    </row>
    <row r="59" spans="1:11" ht="17.25" customHeight="1">
      <c r="A59" s="80"/>
      <c r="B59" s="259" t="s">
        <v>70</v>
      </c>
      <c r="C59" s="260">
        <v>32</v>
      </c>
      <c r="D59" s="261">
        <v>4</v>
      </c>
      <c r="E59" s="262">
        <v>12</v>
      </c>
      <c r="F59" s="262">
        <v>16</v>
      </c>
      <c r="G59" s="262"/>
      <c r="H59" s="262"/>
      <c r="I59" s="263"/>
      <c r="J59" s="81">
        <f t="shared" ref="J59:J66" si="15">SUM(D59:I59)</f>
        <v>32</v>
      </c>
      <c r="K59" s="72" t="str">
        <f t="shared" ref="K59:K65" si="16">IF(C59=J59,"","*")</f>
        <v/>
      </c>
    </row>
    <row r="60" spans="1:11" ht="17.25" customHeight="1">
      <c r="A60" s="80"/>
      <c r="B60" s="259" t="s">
        <v>71</v>
      </c>
      <c r="C60" s="260">
        <v>40</v>
      </c>
      <c r="D60" s="261">
        <v>4</v>
      </c>
      <c r="E60" s="262">
        <v>4</v>
      </c>
      <c r="F60" s="262">
        <v>32</v>
      </c>
      <c r="G60" s="262"/>
      <c r="H60" s="262"/>
      <c r="I60" s="263"/>
      <c r="J60" s="46">
        <f t="shared" si="15"/>
        <v>40</v>
      </c>
      <c r="K60" s="72" t="str">
        <f t="shared" si="16"/>
        <v/>
      </c>
    </row>
    <row r="61" spans="1:11" ht="17.25" customHeight="1">
      <c r="A61" s="80"/>
      <c r="B61" s="259" t="s">
        <v>72</v>
      </c>
      <c r="C61" s="260">
        <v>40</v>
      </c>
      <c r="D61" s="261">
        <v>4</v>
      </c>
      <c r="E61" s="262">
        <v>12</v>
      </c>
      <c r="F61" s="262">
        <v>24</v>
      </c>
      <c r="G61" s="262"/>
      <c r="H61" s="262"/>
      <c r="I61" s="263"/>
      <c r="J61" s="46">
        <f t="shared" si="15"/>
        <v>40</v>
      </c>
      <c r="K61" s="72" t="str">
        <f t="shared" si="16"/>
        <v/>
      </c>
    </row>
    <row r="62" spans="1:11" ht="17.25" customHeight="1">
      <c r="A62" s="80"/>
      <c r="B62" s="273" t="s">
        <v>67</v>
      </c>
      <c r="C62" s="260">
        <v>32</v>
      </c>
      <c r="D62" s="261">
        <v>4</v>
      </c>
      <c r="E62" s="262">
        <v>12</v>
      </c>
      <c r="F62" s="262">
        <v>16</v>
      </c>
      <c r="G62" s="262"/>
      <c r="H62" s="262"/>
      <c r="I62" s="263"/>
      <c r="J62" s="46">
        <f t="shared" si="15"/>
        <v>32</v>
      </c>
      <c r="K62" s="72" t="str">
        <f t="shared" si="16"/>
        <v/>
      </c>
    </row>
    <row r="63" spans="1:11" ht="17.25" customHeight="1">
      <c r="A63" s="80"/>
      <c r="B63" s="273" t="s">
        <v>59</v>
      </c>
      <c r="C63" s="260">
        <v>8</v>
      </c>
      <c r="D63" s="261">
        <v>8</v>
      </c>
      <c r="E63" s="262"/>
      <c r="F63" s="262"/>
      <c r="G63" s="262"/>
      <c r="H63" s="262"/>
      <c r="I63" s="263"/>
      <c r="J63" s="46">
        <f t="shared" si="15"/>
        <v>8</v>
      </c>
      <c r="K63" s="72" t="str">
        <f t="shared" si="16"/>
        <v/>
      </c>
    </row>
    <row r="64" spans="1:11" ht="17.25" customHeight="1" thickBot="1">
      <c r="A64" s="47"/>
      <c r="B64" s="268" t="s">
        <v>8</v>
      </c>
      <c r="C64" s="264">
        <v>40</v>
      </c>
      <c r="D64" s="265">
        <v>8</v>
      </c>
      <c r="E64" s="266">
        <v>8</v>
      </c>
      <c r="F64" s="266">
        <v>24</v>
      </c>
      <c r="G64" s="266"/>
      <c r="H64" s="266"/>
      <c r="I64" s="267"/>
      <c r="J64" s="82">
        <f t="shared" si="15"/>
        <v>40</v>
      </c>
      <c r="K64" s="49" t="str">
        <f t="shared" si="16"/>
        <v/>
      </c>
    </row>
    <row r="65" spans="1:11" ht="17.25" customHeight="1" thickTop="1">
      <c r="A65" s="51"/>
      <c r="B65" s="52" t="s">
        <v>53</v>
      </c>
      <c r="C65" s="53">
        <f t="shared" ref="C65:I65" si="17">SUM(C43:C64)</f>
        <v>544</v>
      </c>
      <c r="D65" s="54">
        <f t="shared" si="17"/>
        <v>52</v>
      </c>
      <c r="E65" s="55">
        <f t="shared" si="17"/>
        <v>96</v>
      </c>
      <c r="F65" s="55">
        <f t="shared" si="17"/>
        <v>396</v>
      </c>
      <c r="G65" s="55">
        <f t="shared" si="17"/>
        <v>0</v>
      </c>
      <c r="H65" s="55">
        <f t="shared" si="17"/>
        <v>0</v>
      </c>
      <c r="I65" s="56">
        <f t="shared" si="17"/>
        <v>0</v>
      </c>
      <c r="J65" s="57">
        <f t="shared" si="15"/>
        <v>544</v>
      </c>
      <c r="K65" s="58" t="str">
        <f t="shared" si="16"/>
        <v/>
      </c>
    </row>
    <row r="66" spans="1:11" ht="17.25" customHeight="1" thickBot="1">
      <c r="A66" s="59"/>
      <c r="B66" s="60" t="s">
        <v>46</v>
      </c>
      <c r="C66" s="73">
        <f t="shared" ref="C66:I66" si="18">C65/8</f>
        <v>68</v>
      </c>
      <c r="D66" s="74">
        <f t="shared" si="18"/>
        <v>6.5</v>
      </c>
      <c r="E66" s="75">
        <f t="shared" si="18"/>
        <v>12</v>
      </c>
      <c r="F66" s="75">
        <f t="shared" si="18"/>
        <v>49.5</v>
      </c>
      <c r="G66" s="75">
        <f t="shared" si="18"/>
        <v>0</v>
      </c>
      <c r="H66" s="75">
        <f t="shared" si="18"/>
        <v>0</v>
      </c>
      <c r="I66" s="76">
        <f t="shared" si="18"/>
        <v>0</v>
      </c>
      <c r="J66" s="77">
        <f t="shared" si="15"/>
        <v>68</v>
      </c>
      <c r="K66" s="78"/>
    </row>
    <row r="67" spans="1:11" ht="17.25" customHeight="1" thickBot="1">
      <c r="A67" s="269" t="s">
        <v>40</v>
      </c>
      <c r="B67" s="275" t="s">
        <v>9</v>
      </c>
      <c r="C67" s="67"/>
      <c r="D67" s="68"/>
      <c r="E67" s="68"/>
      <c r="F67" s="68"/>
      <c r="G67" s="68"/>
      <c r="H67" s="68"/>
      <c r="I67" s="68"/>
      <c r="J67" s="79"/>
      <c r="K67" s="42" t="str">
        <f t="shared" ref="K67:K76" si="19">IF(C67=J67,"","*")</f>
        <v/>
      </c>
    </row>
    <row r="68" spans="1:11" ht="17.25" customHeight="1">
      <c r="A68" s="43"/>
      <c r="B68" s="273" t="s">
        <v>75</v>
      </c>
      <c r="C68" s="260">
        <v>40</v>
      </c>
      <c r="D68" s="261">
        <v>4</v>
      </c>
      <c r="E68" s="262">
        <v>12</v>
      </c>
      <c r="F68" s="262">
        <v>24</v>
      </c>
      <c r="G68" s="262"/>
      <c r="H68" s="262"/>
      <c r="I68" s="263"/>
      <c r="J68" s="83">
        <f t="shared" ref="J68:J77" si="20">SUM(D68:I68)</f>
        <v>40</v>
      </c>
      <c r="K68" s="45" t="str">
        <f t="shared" si="19"/>
        <v/>
      </c>
    </row>
    <row r="69" spans="1:11" ht="17.25" customHeight="1">
      <c r="A69" s="43"/>
      <c r="B69" s="273" t="s">
        <v>76</v>
      </c>
      <c r="C69" s="260">
        <v>24</v>
      </c>
      <c r="D69" s="261">
        <v>4</v>
      </c>
      <c r="E69" s="262">
        <v>8</v>
      </c>
      <c r="F69" s="262">
        <v>12</v>
      </c>
      <c r="G69" s="262"/>
      <c r="H69" s="262"/>
      <c r="I69" s="263"/>
      <c r="J69" s="46">
        <f t="shared" si="20"/>
        <v>24</v>
      </c>
      <c r="K69" s="72" t="str">
        <f t="shared" si="19"/>
        <v/>
      </c>
    </row>
    <row r="70" spans="1:11" ht="17.25" customHeight="1">
      <c r="A70" s="43"/>
      <c r="B70" s="273" t="s">
        <v>77</v>
      </c>
      <c r="C70" s="260">
        <v>16</v>
      </c>
      <c r="D70" s="261">
        <v>4</v>
      </c>
      <c r="E70" s="262">
        <v>8</v>
      </c>
      <c r="F70" s="262">
        <v>4</v>
      </c>
      <c r="G70" s="262"/>
      <c r="H70" s="262"/>
      <c r="I70" s="263"/>
      <c r="J70" s="46">
        <f t="shared" si="20"/>
        <v>16</v>
      </c>
      <c r="K70" s="72" t="str">
        <f t="shared" si="19"/>
        <v/>
      </c>
    </row>
    <row r="71" spans="1:11" ht="17.25" customHeight="1">
      <c r="A71" s="43"/>
      <c r="B71" s="273" t="s">
        <v>78</v>
      </c>
      <c r="C71" s="260">
        <v>40</v>
      </c>
      <c r="D71" s="261">
        <v>4</v>
      </c>
      <c r="E71" s="262">
        <v>24</v>
      </c>
      <c r="F71" s="262">
        <v>12</v>
      </c>
      <c r="G71" s="262"/>
      <c r="H71" s="262"/>
      <c r="I71" s="263"/>
      <c r="J71" s="46">
        <f t="shared" si="20"/>
        <v>40</v>
      </c>
      <c r="K71" s="72" t="str">
        <f t="shared" si="19"/>
        <v/>
      </c>
    </row>
    <row r="72" spans="1:11" ht="17.25" customHeight="1">
      <c r="A72" s="43"/>
      <c r="B72" s="273" t="s">
        <v>79</v>
      </c>
      <c r="C72" s="260">
        <v>32</v>
      </c>
      <c r="D72" s="261">
        <v>8</v>
      </c>
      <c r="E72" s="262">
        <v>12</v>
      </c>
      <c r="F72" s="262">
        <v>12</v>
      </c>
      <c r="G72" s="262"/>
      <c r="H72" s="262"/>
      <c r="I72" s="263"/>
      <c r="J72" s="46">
        <f t="shared" si="20"/>
        <v>32</v>
      </c>
      <c r="K72" s="72" t="str">
        <f t="shared" si="19"/>
        <v/>
      </c>
    </row>
    <row r="73" spans="1:11" ht="17.25" customHeight="1">
      <c r="A73" s="43"/>
      <c r="B73" s="273" t="s">
        <v>80</v>
      </c>
      <c r="C73" s="260">
        <v>32</v>
      </c>
      <c r="D73" s="261">
        <v>4</v>
      </c>
      <c r="E73" s="262">
        <v>16</v>
      </c>
      <c r="F73" s="262">
        <v>12</v>
      </c>
      <c r="G73" s="262"/>
      <c r="H73" s="262"/>
      <c r="I73" s="263"/>
      <c r="J73" s="46">
        <f t="shared" si="20"/>
        <v>32</v>
      </c>
      <c r="K73" s="72" t="str">
        <f t="shared" si="19"/>
        <v/>
      </c>
    </row>
    <row r="74" spans="1:11" ht="17.25" customHeight="1">
      <c r="A74" s="43"/>
      <c r="B74" s="273" t="s">
        <v>81</v>
      </c>
      <c r="C74" s="260">
        <v>16</v>
      </c>
      <c r="D74" s="261">
        <v>8</v>
      </c>
      <c r="E74" s="262">
        <v>4</v>
      </c>
      <c r="F74" s="262">
        <v>4</v>
      </c>
      <c r="G74" s="262"/>
      <c r="H74" s="262"/>
      <c r="I74" s="263"/>
      <c r="J74" s="46">
        <f t="shared" si="20"/>
        <v>16</v>
      </c>
      <c r="K74" s="72" t="str">
        <f t="shared" si="19"/>
        <v/>
      </c>
    </row>
    <row r="75" spans="1:11" ht="17.25" customHeight="1" thickBot="1">
      <c r="A75" s="47"/>
      <c r="B75" s="276" t="s">
        <v>10</v>
      </c>
      <c r="C75" s="264">
        <v>32</v>
      </c>
      <c r="D75" s="265">
        <v>8</v>
      </c>
      <c r="E75" s="266">
        <v>12</v>
      </c>
      <c r="F75" s="266">
        <v>12</v>
      </c>
      <c r="G75" s="266"/>
      <c r="H75" s="266"/>
      <c r="I75" s="267"/>
      <c r="J75" s="82">
        <f t="shared" si="20"/>
        <v>32</v>
      </c>
      <c r="K75" s="49" t="str">
        <f t="shared" si="19"/>
        <v/>
      </c>
    </row>
    <row r="76" spans="1:11" ht="17.25" customHeight="1" thickTop="1">
      <c r="A76" s="51"/>
      <c r="B76" s="52" t="s">
        <v>53</v>
      </c>
      <c r="C76" s="84">
        <f t="shared" ref="C76:I76" si="21">SUM(C68:C75)</f>
        <v>232</v>
      </c>
      <c r="D76" s="85">
        <f t="shared" si="21"/>
        <v>44</v>
      </c>
      <c r="E76" s="86">
        <f t="shared" si="21"/>
        <v>96</v>
      </c>
      <c r="F76" s="86">
        <f t="shared" si="21"/>
        <v>92</v>
      </c>
      <c r="G76" s="86">
        <f t="shared" si="21"/>
        <v>0</v>
      </c>
      <c r="H76" s="86">
        <f t="shared" si="21"/>
        <v>0</v>
      </c>
      <c r="I76" s="87">
        <f t="shared" si="21"/>
        <v>0</v>
      </c>
      <c r="J76" s="57">
        <f t="shared" si="20"/>
        <v>232</v>
      </c>
      <c r="K76" s="58" t="str">
        <f t="shared" si="19"/>
        <v/>
      </c>
    </row>
    <row r="77" spans="1:11" ht="17.25" customHeight="1" thickBot="1">
      <c r="A77" s="88"/>
      <c r="B77" s="89" t="s">
        <v>46</v>
      </c>
      <c r="C77" s="73">
        <f t="shared" ref="C77:I77" si="22">C76/8</f>
        <v>29</v>
      </c>
      <c r="D77" s="74">
        <f t="shared" si="22"/>
        <v>5.5</v>
      </c>
      <c r="E77" s="75">
        <f t="shared" si="22"/>
        <v>12</v>
      </c>
      <c r="F77" s="75">
        <f t="shared" si="22"/>
        <v>11.5</v>
      </c>
      <c r="G77" s="75">
        <f t="shared" si="22"/>
        <v>0</v>
      </c>
      <c r="H77" s="75">
        <f t="shared" si="22"/>
        <v>0</v>
      </c>
      <c r="I77" s="76">
        <f t="shared" si="22"/>
        <v>0</v>
      </c>
      <c r="J77" s="77">
        <f t="shared" si="20"/>
        <v>29</v>
      </c>
      <c r="K77" s="78"/>
    </row>
    <row r="78" spans="1:11" ht="17.25" customHeight="1" thickBot="1">
      <c r="A78" s="269" t="s">
        <v>40</v>
      </c>
      <c r="B78" s="275" t="s">
        <v>37</v>
      </c>
      <c r="C78" s="67"/>
      <c r="D78" s="68"/>
      <c r="E78" s="68"/>
      <c r="F78" s="68"/>
      <c r="G78" s="68"/>
      <c r="H78" s="68"/>
      <c r="I78" s="68"/>
      <c r="J78" s="90"/>
      <c r="K78" s="42" t="str">
        <f>IF(C78=J78,"","*")</f>
        <v/>
      </c>
    </row>
    <row r="79" spans="1:11" ht="17.25" customHeight="1">
      <c r="A79" s="43"/>
      <c r="B79" s="259" t="s">
        <v>83</v>
      </c>
      <c r="C79" s="260">
        <v>16</v>
      </c>
      <c r="D79" s="261">
        <v>4</v>
      </c>
      <c r="E79" s="262">
        <v>4</v>
      </c>
      <c r="F79" s="262">
        <v>8</v>
      </c>
      <c r="G79" s="262"/>
      <c r="H79" s="262"/>
      <c r="I79" s="263"/>
      <c r="J79" s="83">
        <f t="shared" ref="J79:J89" si="23">SUM(D79:I79)</f>
        <v>16</v>
      </c>
      <c r="K79" s="45" t="str">
        <f>IF(C79=J79,"","*")</f>
        <v/>
      </c>
    </row>
    <row r="80" spans="1:11" ht="17.25" customHeight="1">
      <c r="A80" s="43"/>
      <c r="B80" s="259" t="s">
        <v>84</v>
      </c>
      <c r="C80" s="260">
        <v>12</v>
      </c>
      <c r="D80" s="261">
        <v>4</v>
      </c>
      <c r="E80" s="262">
        <v>4</v>
      </c>
      <c r="F80" s="262">
        <v>4</v>
      </c>
      <c r="G80" s="262"/>
      <c r="H80" s="262"/>
      <c r="I80" s="263"/>
      <c r="J80" s="83">
        <f t="shared" ref="J80:J85" si="24">SUM(D80:I80)</f>
        <v>12</v>
      </c>
      <c r="K80" s="45" t="str">
        <f t="shared" ref="K80:K85" si="25">IF(C80=J80,"","*")</f>
        <v/>
      </c>
    </row>
    <row r="81" spans="1:11" ht="17.25" customHeight="1">
      <c r="A81" s="43"/>
      <c r="B81" s="259" t="s">
        <v>85</v>
      </c>
      <c r="C81" s="260">
        <v>12</v>
      </c>
      <c r="D81" s="261">
        <v>4</v>
      </c>
      <c r="E81" s="262">
        <v>4</v>
      </c>
      <c r="F81" s="262">
        <v>4</v>
      </c>
      <c r="G81" s="262"/>
      <c r="H81" s="262"/>
      <c r="I81" s="263"/>
      <c r="J81" s="83">
        <f t="shared" si="24"/>
        <v>12</v>
      </c>
      <c r="K81" s="45" t="str">
        <f t="shared" si="25"/>
        <v/>
      </c>
    </row>
    <row r="82" spans="1:11" ht="17.25" customHeight="1">
      <c r="A82" s="43"/>
      <c r="B82" s="259" t="s">
        <v>86</v>
      </c>
      <c r="C82" s="260">
        <v>4</v>
      </c>
      <c r="D82" s="261">
        <v>4</v>
      </c>
      <c r="E82" s="262"/>
      <c r="F82" s="262"/>
      <c r="G82" s="262"/>
      <c r="H82" s="262"/>
      <c r="I82" s="263"/>
      <c r="J82" s="83">
        <f t="shared" si="24"/>
        <v>4</v>
      </c>
      <c r="K82" s="45" t="str">
        <f t="shared" si="25"/>
        <v/>
      </c>
    </row>
    <row r="83" spans="1:11" ht="17.25" customHeight="1">
      <c r="A83" s="43"/>
      <c r="B83" s="259" t="s">
        <v>87</v>
      </c>
      <c r="C83" s="260">
        <v>32</v>
      </c>
      <c r="D83" s="261">
        <v>8</v>
      </c>
      <c r="E83" s="262">
        <v>12</v>
      </c>
      <c r="F83" s="262">
        <v>12</v>
      </c>
      <c r="G83" s="262"/>
      <c r="H83" s="262"/>
      <c r="I83" s="263"/>
      <c r="J83" s="83">
        <f t="shared" si="24"/>
        <v>32</v>
      </c>
      <c r="K83" s="45" t="str">
        <f t="shared" si="25"/>
        <v/>
      </c>
    </row>
    <row r="84" spans="1:11" ht="17.25" customHeight="1">
      <c r="A84" s="43"/>
      <c r="B84" s="259" t="s">
        <v>88</v>
      </c>
      <c r="C84" s="260">
        <v>24</v>
      </c>
      <c r="D84" s="261">
        <v>4</v>
      </c>
      <c r="E84" s="262">
        <v>8</v>
      </c>
      <c r="F84" s="262">
        <v>12</v>
      </c>
      <c r="G84" s="262"/>
      <c r="H84" s="262"/>
      <c r="I84" s="263"/>
      <c r="J84" s="83">
        <f t="shared" si="24"/>
        <v>24</v>
      </c>
      <c r="K84" s="45" t="str">
        <f t="shared" si="25"/>
        <v/>
      </c>
    </row>
    <row r="85" spans="1:11" ht="17.25" customHeight="1">
      <c r="A85" s="43"/>
      <c r="B85" s="259" t="s">
        <v>89</v>
      </c>
      <c r="C85" s="260">
        <v>12</v>
      </c>
      <c r="D85" s="261">
        <v>4</v>
      </c>
      <c r="E85" s="262">
        <v>4</v>
      </c>
      <c r="F85" s="262">
        <v>4</v>
      </c>
      <c r="G85" s="262"/>
      <c r="H85" s="262"/>
      <c r="I85" s="263"/>
      <c r="J85" s="83">
        <f t="shared" si="24"/>
        <v>12</v>
      </c>
      <c r="K85" s="45" t="str">
        <f t="shared" si="25"/>
        <v/>
      </c>
    </row>
    <row r="86" spans="1:11" ht="17.25" customHeight="1">
      <c r="A86" s="43"/>
      <c r="B86" s="259" t="s">
        <v>59</v>
      </c>
      <c r="C86" s="260">
        <v>8</v>
      </c>
      <c r="D86" s="261">
        <v>8</v>
      </c>
      <c r="E86" s="262"/>
      <c r="F86" s="262"/>
      <c r="G86" s="262"/>
      <c r="H86" s="262"/>
      <c r="I86" s="263"/>
      <c r="J86" s="46">
        <f t="shared" si="23"/>
        <v>8</v>
      </c>
      <c r="K86" s="72" t="str">
        <f>IF(C86=J86,"","*")</f>
        <v/>
      </c>
    </row>
    <row r="87" spans="1:11" ht="17.25" customHeight="1" thickBot="1">
      <c r="A87" s="47"/>
      <c r="B87" s="268" t="s">
        <v>11</v>
      </c>
      <c r="C87" s="264">
        <v>24</v>
      </c>
      <c r="D87" s="265">
        <v>4</v>
      </c>
      <c r="E87" s="266">
        <v>8</v>
      </c>
      <c r="F87" s="266">
        <v>12</v>
      </c>
      <c r="G87" s="266"/>
      <c r="H87" s="266"/>
      <c r="I87" s="267"/>
      <c r="J87" s="82">
        <f t="shared" si="23"/>
        <v>24</v>
      </c>
      <c r="K87" s="49" t="str">
        <f>IF(C87=J87,"","*")</f>
        <v/>
      </c>
    </row>
    <row r="88" spans="1:11" ht="17.25" customHeight="1" thickTop="1">
      <c r="A88" s="51"/>
      <c r="B88" s="52" t="s">
        <v>53</v>
      </c>
      <c r="C88" s="84">
        <f t="shared" ref="C88:I88" si="26">SUM(C79:C87)</f>
        <v>144</v>
      </c>
      <c r="D88" s="85">
        <f t="shared" si="26"/>
        <v>44</v>
      </c>
      <c r="E88" s="86">
        <f t="shared" si="26"/>
        <v>44</v>
      </c>
      <c r="F88" s="86">
        <f t="shared" si="26"/>
        <v>56</v>
      </c>
      <c r="G88" s="86">
        <f t="shared" si="26"/>
        <v>0</v>
      </c>
      <c r="H88" s="86">
        <f t="shared" si="26"/>
        <v>0</v>
      </c>
      <c r="I88" s="87">
        <f t="shared" si="26"/>
        <v>0</v>
      </c>
      <c r="J88" s="57">
        <f t="shared" si="23"/>
        <v>144</v>
      </c>
      <c r="K88" s="58" t="str">
        <f>IF(C88=J88,"","*")</f>
        <v/>
      </c>
    </row>
    <row r="89" spans="1:11" ht="17.25" customHeight="1" thickBot="1">
      <c r="A89" s="88"/>
      <c r="B89" s="89" t="s">
        <v>46</v>
      </c>
      <c r="C89" s="73">
        <f t="shared" ref="C89:I89" si="27">C88/8</f>
        <v>18</v>
      </c>
      <c r="D89" s="74">
        <f t="shared" si="27"/>
        <v>5.5</v>
      </c>
      <c r="E89" s="75">
        <f t="shared" si="27"/>
        <v>5.5</v>
      </c>
      <c r="F89" s="75">
        <f t="shared" si="27"/>
        <v>7</v>
      </c>
      <c r="G89" s="75">
        <f t="shared" si="27"/>
        <v>0</v>
      </c>
      <c r="H89" s="75">
        <f t="shared" si="27"/>
        <v>0</v>
      </c>
      <c r="I89" s="76">
        <f t="shared" si="27"/>
        <v>0</v>
      </c>
      <c r="J89" s="77">
        <f t="shared" si="23"/>
        <v>18</v>
      </c>
      <c r="K89" s="78"/>
    </row>
    <row r="90" spans="1:11" ht="17.25" customHeight="1" thickBot="1">
      <c r="A90" s="269" t="s">
        <v>40</v>
      </c>
      <c r="B90" s="275" t="s">
        <v>97</v>
      </c>
      <c r="C90" s="67"/>
      <c r="D90" s="68"/>
      <c r="E90" s="68"/>
      <c r="F90" s="68"/>
      <c r="G90" s="68"/>
      <c r="H90" s="68"/>
      <c r="I90" s="68"/>
      <c r="J90" s="90"/>
      <c r="K90" s="42" t="str">
        <f t="shared" ref="K90:K95" si="28">IF(C90=J90,"","*")</f>
        <v/>
      </c>
    </row>
    <row r="91" spans="1:11" ht="17.25" customHeight="1">
      <c r="A91" s="43"/>
      <c r="B91" s="277" t="s">
        <v>90</v>
      </c>
      <c r="C91" s="260">
        <v>32</v>
      </c>
      <c r="D91" s="261">
        <v>4</v>
      </c>
      <c r="E91" s="262">
        <v>12</v>
      </c>
      <c r="F91" s="262">
        <v>16</v>
      </c>
      <c r="G91" s="262"/>
      <c r="H91" s="262"/>
      <c r="I91" s="263"/>
      <c r="J91" s="83">
        <f t="shared" ref="J91:J99" si="29">SUM(D91:I91)</f>
        <v>32</v>
      </c>
      <c r="K91" s="45" t="str">
        <f t="shared" si="28"/>
        <v/>
      </c>
    </row>
    <row r="92" spans="1:11" ht="17.25" customHeight="1">
      <c r="A92" s="43"/>
      <c r="B92" s="277" t="s">
        <v>91</v>
      </c>
      <c r="C92" s="260">
        <v>32</v>
      </c>
      <c r="D92" s="261">
        <v>4</v>
      </c>
      <c r="E92" s="262">
        <v>12</v>
      </c>
      <c r="F92" s="262">
        <v>16</v>
      </c>
      <c r="G92" s="262"/>
      <c r="H92" s="262"/>
      <c r="I92" s="263"/>
      <c r="J92" s="46">
        <f t="shared" si="29"/>
        <v>32</v>
      </c>
      <c r="K92" s="72" t="str">
        <f t="shared" si="28"/>
        <v/>
      </c>
    </row>
    <row r="93" spans="1:11" ht="17.25" customHeight="1">
      <c r="A93" s="43"/>
      <c r="B93" s="273" t="s">
        <v>98</v>
      </c>
      <c r="C93" s="260">
        <v>32</v>
      </c>
      <c r="D93" s="261">
        <v>24</v>
      </c>
      <c r="E93" s="262">
        <v>8</v>
      </c>
      <c r="F93" s="262"/>
      <c r="G93" s="262"/>
      <c r="H93" s="262"/>
      <c r="I93" s="263"/>
      <c r="J93" s="46">
        <f t="shared" si="29"/>
        <v>32</v>
      </c>
      <c r="K93" s="72" t="str">
        <f t="shared" si="28"/>
        <v/>
      </c>
    </row>
    <row r="94" spans="1:11" ht="17.25" customHeight="1" thickBot="1">
      <c r="A94" s="47"/>
      <c r="B94" s="276" t="s">
        <v>12</v>
      </c>
      <c r="C94" s="264">
        <v>24</v>
      </c>
      <c r="D94" s="265">
        <v>8</v>
      </c>
      <c r="E94" s="266">
        <v>8</v>
      </c>
      <c r="F94" s="266">
        <v>8</v>
      </c>
      <c r="G94" s="266"/>
      <c r="H94" s="266"/>
      <c r="I94" s="267"/>
      <c r="J94" s="82">
        <f t="shared" si="29"/>
        <v>24</v>
      </c>
      <c r="K94" s="49" t="str">
        <f t="shared" si="28"/>
        <v/>
      </c>
    </row>
    <row r="95" spans="1:11" ht="17.25" customHeight="1" thickTop="1">
      <c r="A95" s="51"/>
      <c r="B95" s="52" t="s">
        <v>53</v>
      </c>
      <c r="C95" s="84">
        <f t="shared" ref="C95:I95" si="30">SUM(C91:C94)</f>
        <v>120</v>
      </c>
      <c r="D95" s="85">
        <f t="shared" si="30"/>
        <v>40</v>
      </c>
      <c r="E95" s="86">
        <f t="shared" si="30"/>
        <v>40</v>
      </c>
      <c r="F95" s="86">
        <f t="shared" si="30"/>
        <v>40</v>
      </c>
      <c r="G95" s="86">
        <f t="shared" si="30"/>
        <v>0</v>
      </c>
      <c r="H95" s="86">
        <f t="shared" si="30"/>
        <v>0</v>
      </c>
      <c r="I95" s="87">
        <f t="shared" si="30"/>
        <v>0</v>
      </c>
      <c r="J95" s="57">
        <f t="shared" si="29"/>
        <v>120</v>
      </c>
      <c r="K95" s="58" t="str">
        <f t="shared" si="28"/>
        <v/>
      </c>
    </row>
    <row r="96" spans="1:11" ht="17.25" customHeight="1" thickBot="1">
      <c r="A96" s="88"/>
      <c r="B96" s="89" t="s">
        <v>46</v>
      </c>
      <c r="C96" s="73">
        <f t="shared" ref="C96:I96" si="31">C95/8</f>
        <v>15</v>
      </c>
      <c r="D96" s="74">
        <f t="shared" si="31"/>
        <v>5</v>
      </c>
      <c r="E96" s="75">
        <f t="shared" si="31"/>
        <v>5</v>
      </c>
      <c r="F96" s="75">
        <f t="shared" si="31"/>
        <v>5</v>
      </c>
      <c r="G96" s="75">
        <f t="shared" si="31"/>
        <v>0</v>
      </c>
      <c r="H96" s="75">
        <f t="shared" si="31"/>
        <v>0</v>
      </c>
      <c r="I96" s="76">
        <f t="shared" si="31"/>
        <v>0</v>
      </c>
      <c r="J96" s="77">
        <f t="shared" si="29"/>
        <v>15</v>
      </c>
      <c r="K96" s="78"/>
    </row>
    <row r="97" spans="1:14" ht="17.25" customHeight="1">
      <c r="A97" s="91"/>
      <c r="B97" s="92" t="s">
        <v>99</v>
      </c>
      <c r="C97" s="93">
        <f t="shared" ref="C97:I97" si="32">C13+C24+C40+C65+C76+C88+C95</f>
        <v>1668</v>
      </c>
      <c r="D97" s="94">
        <f t="shared" si="32"/>
        <v>412</v>
      </c>
      <c r="E97" s="95">
        <f t="shared" si="32"/>
        <v>508</v>
      </c>
      <c r="F97" s="95">
        <f t="shared" si="32"/>
        <v>748</v>
      </c>
      <c r="G97" s="95">
        <f t="shared" si="32"/>
        <v>0</v>
      </c>
      <c r="H97" s="95">
        <f t="shared" si="32"/>
        <v>0</v>
      </c>
      <c r="I97" s="96">
        <f t="shared" si="32"/>
        <v>0</v>
      </c>
      <c r="J97" s="94">
        <f t="shared" si="29"/>
        <v>1668</v>
      </c>
      <c r="K97" s="97" t="str">
        <f>IF(C97=J97,"","*")</f>
        <v/>
      </c>
    </row>
    <row r="98" spans="1:14" ht="17.25" customHeight="1">
      <c r="A98" s="98"/>
      <c r="B98" s="99" t="s">
        <v>46</v>
      </c>
      <c r="C98" s="100">
        <f>C97/8</f>
        <v>208.5</v>
      </c>
      <c r="D98" s="101">
        <f t="shared" ref="D98:I98" si="33">D97/8</f>
        <v>51.5</v>
      </c>
      <c r="E98" s="102">
        <f t="shared" si="33"/>
        <v>63.5</v>
      </c>
      <c r="F98" s="102">
        <f t="shared" si="33"/>
        <v>93.5</v>
      </c>
      <c r="G98" s="102">
        <f t="shared" si="33"/>
        <v>0</v>
      </c>
      <c r="H98" s="102">
        <f t="shared" si="33"/>
        <v>0</v>
      </c>
      <c r="I98" s="103">
        <f t="shared" si="33"/>
        <v>0</v>
      </c>
      <c r="J98" s="104">
        <f t="shared" si="29"/>
        <v>208.5</v>
      </c>
      <c r="K98" s="105"/>
    </row>
    <row r="99" spans="1:14" ht="17.25" customHeight="1" thickBot="1">
      <c r="A99" s="106"/>
      <c r="B99" s="107" t="s">
        <v>38</v>
      </c>
      <c r="C99" s="108">
        <f>SUM(D99:I99)</f>
        <v>208</v>
      </c>
      <c r="D99" s="109">
        <f>Resources!C4</f>
        <v>53</v>
      </c>
      <c r="E99" s="110">
        <f>Resources!C5</f>
        <v>62</v>
      </c>
      <c r="F99" s="110">
        <f>Resources!C6</f>
        <v>93</v>
      </c>
      <c r="G99" s="110">
        <f>Resources!C7</f>
        <v>0</v>
      </c>
      <c r="H99" s="110">
        <f>Resources!C8</f>
        <v>0</v>
      </c>
      <c r="I99" s="111">
        <f>Resources!C9</f>
        <v>0</v>
      </c>
      <c r="J99" s="112">
        <f t="shared" si="29"/>
        <v>208</v>
      </c>
      <c r="K99" s="113" t="str">
        <f>IF(C99=J99,"","*")</f>
        <v/>
      </c>
    </row>
    <row r="100" spans="1:14" ht="17.25" customHeight="1" thickBot="1">
      <c r="A100" s="114"/>
      <c r="B100" s="115" t="s">
        <v>14</v>
      </c>
      <c r="C100" s="116" t="s">
        <v>82</v>
      </c>
      <c r="D100" s="117" t="s">
        <v>13</v>
      </c>
      <c r="E100" s="118" t="s">
        <v>128</v>
      </c>
      <c r="F100" s="118" t="s">
        <v>129</v>
      </c>
      <c r="G100" s="119"/>
      <c r="H100" s="119" t="s">
        <v>15</v>
      </c>
      <c r="I100" s="120" t="s">
        <v>16</v>
      </c>
      <c r="J100" s="121"/>
      <c r="K100" s="122"/>
    </row>
    <row r="101" spans="1:14" ht="17.25" customHeight="1" thickTop="1">
      <c r="A101" s="123"/>
      <c r="B101" s="124" t="str">
        <f>B3</f>
        <v>Planification (ATP0)</v>
      </c>
      <c r="C101" s="125">
        <f>C13</f>
        <v>172</v>
      </c>
      <c r="D101" s="126">
        <f>C101/8</f>
        <v>21.5</v>
      </c>
      <c r="E101" s="127">
        <f>D101/5</f>
        <v>4.3</v>
      </c>
      <c r="F101" s="127">
        <f>D101/21</f>
        <v>1.0238095238095237</v>
      </c>
      <c r="G101" s="128"/>
      <c r="H101" s="129">
        <f t="shared" ref="H101:H107" si="34">IF($C$108=0,0,C101/$C$108)</f>
        <v>0.10311750599520383</v>
      </c>
      <c r="I101" s="130">
        <v>0.1</v>
      </c>
      <c r="J101" s="131">
        <f>INT((I101-H101)*100)/100</f>
        <v>-0.01</v>
      </c>
      <c r="K101" s="132" t="str">
        <f>IF(ABS(J101)&lt;2.1,"","*")</f>
        <v/>
      </c>
      <c r="L101" s="133"/>
      <c r="M101" s="133"/>
      <c r="N101" s="133"/>
    </row>
    <row r="102" spans="1:14" ht="17.25" customHeight="1">
      <c r="A102" s="123"/>
      <c r="B102" s="124" t="str">
        <f>B15</f>
        <v>Analyse Fonctionnelle (ATP1)</v>
      </c>
      <c r="C102" s="125">
        <f>C24</f>
        <v>204</v>
      </c>
      <c r="D102" s="134">
        <f t="shared" ref="D102:D107" si="35">C102/8</f>
        <v>25.5</v>
      </c>
      <c r="E102" s="127">
        <f t="shared" ref="E102:E107" si="36">D102/5</f>
        <v>5.0999999999999996</v>
      </c>
      <c r="F102" s="127">
        <f t="shared" ref="F102:F107" si="37">D102/21</f>
        <v>1.2142857142857142</v>
      </c>
      <c r="G102" s="135"/>
      <c r="H102" s="136">
        <f t="shared" si="34"/>
        <v>0.1223021582733813</v>
      </c>
      <c r="I102" s="137">
        <v>0.15</v>
      </c>
      <c r="J102" s="138">
        <f t="shared" ref="J102:J107" si="38">INT((I102-H102)*100)/100</f>
        <v>0.02</v>
      </c>
      <c r="K102" s="139" t="str">
        <f t="shared" ref="K102:K108" si="39">IF(ABS(J102)&lt;2.1,"","*")</f>
        <v/>
      </c>
      <c r="L102" s="133"/>
      <c r="M102" s="133"/>
      <c r="N102" s="133"/>
    </row>
    <row r="103" spans="1:14" ht="17.25" customHeight="1">
      <c r="A103" s="123"/>
      <c r="B103" s="124" t="str">
        <f>B26</f>
        <v>Conception (ATP2)</v>
      </c>
      <c r="C103" s="125">
        <f>C40</f>
        <v>252</v>
      </c>
      <c r="D103" s="134">
        <f t="shared" si="35"/>
        <v>31.5</v>
      </c>
      <c r="E103" s="127">
        <f t="shared" si="36"/>
        <v>6.3</v>
      </c>
      <c r="F103" s="127">
        <f t="shared" si="37"/>
        <v>1.5</v>
      </c>
      <c r="G103" s="135"/>
      <c r="H103" s="136">
        <f t="shared" si="34"/>
        <v>0.15107913669064749</v>
      </c>
      <c r="I103" s="137">
        <v>0.15</v>
      </c>
      <c r="J103" s="138">
        <f t="shared" si="38"/>
        <v>-0.01</v>
      </c>
      <c r="K103" s="139" t="str">
        <f t="shared" si="39"/>
        <v/>
      </c>
      <c r="L103" s="133"/>
      <c r="M103" s="133"/>
      <c r="N103" s="133"/>
    </row>
    <row r="104" spans="1:14" ht="17.25" customHeight="1">
      <c r="A104" s="123"/>
      <c r="B104" s="124" t="str">
        <f>B42</f>
        <v>Construction</v>
      </c>
      <c r="C104" s="125">
        <f>C65</f>
        <v>544</v>
      </c>
      <c r="D104" s="134">
        <f t="shared" si="35"/>
        <v>68</v>
      </c>
      <c r="E104" s="127">
        <f t="shared" si="36"/>
        <v>13.6</v>
      </c>
      <c r="F104" s="127">
        <f t="shared" si="37"/>
        <v>3.2380952380952381</v>
      </c>
      <c r="G104" s="135"/>
      <c r="H104" s="136">
        <f t="shared" si="34"/>
        <v>0.32613908872901681</v>
      </c>
      <c r="I104" s="137">
        <v>0.3</v>
      </c>
      <c r="J104" s="138">
        <f t="shared" si="38"/>
        <v>-0.03</v>
      </c>
      <c r="K104" s="139" t="str">
        <f t="shared" si="39"/>
        <v/>
      </c>
      <c r="L104" s="133"/>
      <c r="M104" s="133"/>
      <c r="N104" s="133"/>
    </row>
    <row r="105" spans="1:14" ht="17.25" customHeight="1">
      <c r="A105" s="123"/>
      <c r="B105" s="124" t="str">
        <f>B67</f>
        <v>Test</v>
      </c>
      <c r="C105" s="125">
        <f>C76</f>
        <v>232</v>
      </c>
      <c r="D105" s="134">
        <f t="shared" si="35"/>
        <v>29</v>
      </c>
      <c r="E105" s="127">
        <f t="shared" si="36"/>
        <v>5.8</v>
      </c>
      <c r="F105" s="127">
        <f t="shared" si="37"/>
        <v>1.3809523809523809</v>
      </c>
      <c r="G105" s="135"/>
      <c r="H105" s="136">
        <f t="shared" si="34"/>
        <v>0.13908872901678657</v>
      </c>
      <c r="I105" s="137">
        <v>0.15</v>
      </c>
      <c r="J105" s="138">
        <f t="shared" si="38"/>
        <v>0.01</v>
      </c>
      <c r="K105" s="139" t="str">
        <f t="shared" si="39"/>
        <v/>
      </c>
      <c r="L105" s="133"/>
      <c r="M105" s="133"/>
      <c r="N105" s="133"/>
    </row>
    <row r="106" spans="1:14" ht="17.25" customHeight="1">
      <c r="A106" s="123"/>
      <c r="B106" s="124" t="str">
        <f>B78</f>
        <v>Installation (ATP3)</v>
      </c>
      <c r="C106" s="125">
        <f>C88</f>
        <v>144</v>
      </c>
      <c r="D106" s="134">
        <f t="shared" si="35"/>
        <v>18</v>
      </c>
      <c r="E106" s="127">
        <f t="shared" si="36"/>
        <v>3.6</v>
      </c>
      <c r="F106" s="127">
        <f t="shared" si="37"/>
        <v>0.8571428571428571</v>
      </c>
      <c r="G106" s="135"/>
      <c r="H106" s="136">
        <f t="shared" si="34"/>
        <v>8.6330935251798566E-2</v>
      </c>
      <c r="I106" s="137">
        <v>0.08</v>
      </c>
      <c r="J106" s="138">
        <f t="shared" si="38"/>
        <v>-0.01</v>
      </c>
      <c r="K106" s="139" t="str">
        <f t="shared" si="39"/>
        <v/>
      </c>
      <c r="L106" s="133"/>
      <c r="M106" s="133"/>
      <c r="N106" s="133"/>
    </row>
    <row r="107" spans="1:14" ht="17.25" customHeight="1" thickBot="1">
      <c r="A107" s="140"/>
      <c r="B107" s="141" t="str">
        <f>B90</f>
        <v xml:space="preserve">Poste Installation &amp; Support </v>
      </c>
      <c r="C107" s="142">
        <f>C95</f>
        <v>120</v>
      </c>
      <c r="D107" s="143">
        <f t="shared" si="35"/>
        <v>15</v>
      </c>
      <c r="E107" s="127">
        <f t="shared" si="36"/>
        <v>3</v>
      </c>
      <c r="F107" s="127">
        <f t="shared" si="37"/>
        <v>0.7142857142857143</v>
      </c>
      <c r="G107" s="144"/>
      <c r="H107" s="145">
        <f t="shared" si="34"/>
        <v>7.1942446043165464E-2</v>
      </c>
      <c r="I107" s="146">
        <v>7.0000000000000007E-2</v>
      </c>
      <c r="J107" s="147">
        <f t="shared" si="38"/>
        <v>-0.01</v>
      </c>
      <c r="K107" s="148" t="str">
        <f t="shared" si="39"/>
        <v/>
      </c>
      <c r="L107" s="133"/>
      <c r="M107" s="133"/>
      <c r="N107" s="133"/>
    </row>
    <row r="108" spans="1:14" ht="17.25" customHeight="1" thickTop="1" thickBot="1">
      <c r="A108" s="149"/>
      <c r="B108" s="150" t="s">
        <v>93</v>
      </c>
      <c r="C108" s="151">
        <f t="shared" ref="C108:J108" si="40">SUM(C101:C107)</f>
        <v>1668</v>
      </c>
      <c r="D108" s="152">
        <f t="shared" si="40"/>
        <v>208.5</v>
      </c>
      <c r="E108" s="153">
        <f t="shared" si="40"/>
        <v>41.699999999999996</v>
      </c>
      <c r="F108" s="153">
        <f t="shared" si="40"/>
        <v>9.9285714285714288</v>
      </c>
      <c r="G108" s="154"/>
      <c r="H108" s="155">
        <f t="shared" si="40"/>
        <v>1</v>
      </c>
      <c r="I108" s="156">
        <f t="shared" si="40"/>
        <v>1</v>
      </c>
      <c r="J108" s="157">
        <f t="shared" si="40"/>
        <v>-0.04</v>
      </c>
      <c r="K108" s="158" t="str">
        <f t="shared" si="39"/>
        <v/>
      </c>
      <c r="L108" s="133"/>
      <c r="M108" s="133"/>
      <c r="N108" s="133"/>
    </row>
    <row r="109" spans="1:14">
      <c r="A109" s="159"/>
      <c r="B109" s="160"/>
      <c r="C109" s="161"/>
      <c r="D109" s="162"/>
      <c r="E109" s="163"/>
      <c r="F109" s="163"/>
      <c r="G109" s="163"/>
      <c r="H109" s="164"/>
      <c r="I109" s="165"/>
      <c r="J109" s="166"/>
      <c r="K109" s="167"/>
    </row>
    <row r="110" spans="1:14">
      <c r="A110" s="159"/>
      <c r="B110" s="160"/>
      <c r="C110" s="161"/>
      <c r="D110" s="162"/>
      <c r="E110" s="163"/>
      <c r="F110" s="163"/>
      <c r="G110" s="163"/>
      <c r="H110" s="164"/>
      <c r="I110" s="165"/>
      <c r="J110" s="166"/>
      <c r="K110" s="167"/>
    </row>
    <row r="111" spans="1:14">
      <c r="A111" s="168"/>
    </row>
    <row r="112" spans="1:14">
      <c r="A112" s="168"/>
    </row>
    <row r="113" spans="1:1">
      <c r="A113" s="168"/>
    </row>
    <row r="114" spans="1:1">
      <c r="A114" s="168"/>
    </row>
    <row r="115" spans="1:1">
      <c r="A115" s="168"/>
    </row>
    <row r="116" spans="1:1">
      <c r="A116" s="168"/>
    </row>
    <row r="117" spans="1:1">
      <c r="A117" s="168"/>
    </row>
    <row r="118" spans="1:1">
      <c r="A118" s="168"/>
    </row>
    <row r="119" spans="1:1">
      <c r="A119" s="168"/>
    </row>
    <row r="120" spans="1:1">
      <c r="A120" s="168"/>
    </row>
    <row r="121" spans="1:1">
      <c r="A121" s="168"/>
    </row>
    <row r="122" spans="1:1">
      <c r="A122" s="170"/>
    </row>
  </sheetData>
  <sheetProtection sheet="1" objects="1" scenarios="1" formatCells="0" formatColumns="0" formatRows="0" insertRows="0" insertHyperlinks="0" deleteRows="0" sort="0" autoFilter="0"/>
  <phoneticPr fontId="0" type="noConversion"/>
  <printOptions gridLinesSet="0"/>
  <pageMargins left="0.74803149606299213" right="0.51181102362204722" top="0.82677165354330717" bottom="0.98425196850393704" header="0.51181102362204722" footer="0.51181102362204722"/>
  <pageSetup paperSize="9" orientation="landscape" horizontalDpi="300" verticalDpi="300" r:id="rId1"/>
  <headerFooter alignWithMargins="0">
    <oddHeader>&amp;L&amp;"Arial,Bold"&amp;UGestion de Projet
&amp;C&amp;"Arial,Bold"&amp;U&amp;F/&amp;A&amp;R&amp;"Arial,Bold"&amp;U&amp;D/&amp;T</oddHeader>
    <oddFooter>&amp;L&amp;"Arial,Gras"&amp;U©Yossi Gal&amp;C&amp;"Arial,Gras"&amp;UPage &amp;P&amp;R&amp;"Arial,Gras"&amp;U&amp;D</oddFooter>
  </headerFooter>
  <rowBreaks count="4" manualBreakCount="4">
    <brk id="25" max="16383" man="1"/>
    <brk id="41" max="16383" man="1"/>
    <brk id="66" max="16383" man="1"/>
    <brk id="89" max="16383" man="1"/>
  </rowBreaks>
  <ignoredErrors>
    <ignoredError sqref="C97:I97" formula="1"/>
    <ignoredError sqref="J16:J23 J55:J64 J68:J75 J79:J87 J91:J94 J4:J12 J27:J39 J43 J45:J48 J50:J53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8"/>
  <sheetViews>
    <sheetView showGridLines="0" showZeros="0" defaultGridColor="0" colorId="8" workbookViewId="0">
      <pane xSplit="2" ySplit="3" topLeftCell="C4" activePane="bottomRight" state="frozen"/>
      <selection activeCell="M17" sqref="M17"/>
      <selection pane="topRight" activeCell="M17" sqref="M17"/>
      <selection pane="bottomLeft" activeCell="M17" sqref="M17"/>
      <selection pane="bottomRight" activeCell="K17" sqref="K17"/>
    </sheetView>
  </sheetViews>
  <sheetFormatPr baseColWidth="10" defaultColWidth="9.109375" defaultRowHeight="13.2"/>
  <cols>
    <col min="1" max="1" width="4.5546875" customWidth="1"/>
    <col min="2" max="2" width="22" customWidth="1"/>
    <col min="3" max="3" width="6.88671875" bestFit="1" customWidth="1"/>
    <col min="4" max="11" width="5.6640625" customWidth="1"/>
    <col min="12" max="12" width="1.88671875" customWidth="1"/>
  </cols>
  <sheetData>
    <row r="1" spans="1:12" ht="17.25" customHeight="1" thickBot="1">
      <c r="A1" s="279" t="s">
        <v>116</v>
      </c>
      <c r="B1" s="252"/>
      <c r="C1" s="280">
        <v>40801</v>
      </c>
      <c r="D1" s="281"/>
      <c r="E1" s="282"/>
      <c r="F1" s="283"/>
      <c r="G1" s="283" t="s">
        <v>17</v>
      </c>
      <c r="H1" s="284" t="s">
        <v>0</v>
      </c>
      <c r="I1" s="283" t="s">
        <v>1</v>
      </c>
      <c r="J1" s="253">
        <v>40801</v>
      </c>
      <c r="K1" s="254"/>
      <c r="L1" s="285"/>
    </row>
    <row r="2" spans="1:12" ht="17.25" customHeight="1">
      <c r="A2" s="246" t="s">
        <v>109</v>
      </c>
      <c r="B2" s="248" t="s">
        <v>110</v>
      </c>
      <c r="C2" s="4" t="s">
        <v>13</v>
      </c>
      <c r="D2" s="5">
        <v>40817</v>
      </c>
      <c r="E2" s="354">
        <f>D2+31</f>
        <v>40848</v>
      </c>
      <c r="F2" s="354">
        <f t="shared" ref="F2:K2" si="0">E2+31</f>
        <v>40879</v>
      </c>
      <c r="G2" s="354">
        <f t="shared" si="0"/>
        <v>40910</v>
      </c>
      <c r="H2" s="354">
        <f>G2+31</f>
        <v>40941</v>
      </c>
      <c r="I2" s="354">
        <f t="shared" si="0"/>
        <v>40972</v>
      </c>
      <c r="J2" s="354">
        <f t="shared" si="0"/>
        <v>41003</v>
      </c>
      <c r="K2" s="355">
        <f t="shared" si="0"/>
        <v>41034</v>
      </c>
      <c r="L2" s="1"/>
    </row>
    <row r="3" spans="1:12" ht="17.25" customHeight="1" thickBot="1">
      <c r="A3" s="247"/>
      <c r="B3" s="249"/>
      <c r="C3" s="6" t="s">
        <v>42</v>
      </c>
      <c r="D3" s="353">
        <f>D2</f>
        <v>40817</v>
      </c>
      <c r="E3" s="356">
        <f t="shared" ref="E3:K3" si="1">E2</f>
        <v>40848</v>
      </c>
      <c r="F3" s="356">
        <f t="shared" si="1"/>
        <v>40879</v>
      </c>
      <c r="G3" s="356">
        <f t="shared" si="1"/>
        <v>40910</v>
      </c>
      <c r="H3" s="356">
        <f t="shared" si="1"/>
        <v>40941</v>
      </c>
      <c r="I3" s="356">
        <f t="shared" si="1"/>
        <v>40972</v>
      </c>
      <c r="J3" s="356">
        <f t="shared" si="1"/>
        <v>41003</v>
      </c>
      <c r="K3" s="357">
        <f t="shared" si="1"/>
        <v>41034</v>
      </c>
      <c r="L3" s="3" t="s">
        <v>40</v>
      </c>
    </row>
    <row r="4" spans="1:12" ht="17.25" customHeight="1" thickTop="1">
      <c r="A4" s="286" t="s">
        <v>18</v>
      </c>
      <c r="B4" s="287" t="s">
        <v>31</v>
      </c>
      <c r="C4" s="7">
        <f t="shared" ref="C4:C10" si="2">SUM(D4:K4)</f>
        <v>53</v>
      </c>
      <c r="D4" s="292">
        <v>2</v>
      </c>
      <c r="E4" s="293">
        <v>10</v>
      </c>
      <c r="F4" s="293">
        <v>10</v>
      </c>
      <c r="G4" s="293">
        <v>8</v>
      </c>
      <c r="H4" s="293">
        <v>8</v>
      </c>
      <c r="I4" s="293">
        <v>5</v>
      </c>
      <c r="J4" s="293">
        <v>5</v>
      </c>
      <c r="K4" s="294">
        <v>5</v>
      </c>
      <c r="L4" s="2" t="str">
        <f>IF(C4&lt;$C$14*0.6,"","*")</f>
        <v/>
      </c>
    </row>
    <row r="5" spans="1:12" ht="17.25" customHeight="1">
      <c r="A5" s="288" t="s">
        <v>19</v>
      </c>
      <c r="B5" s="289" t="s">
        <v>177</v>
      </c>
      <c r="C5" s="8">
        <f t="shared" si="2"/>
        <v>62</v>
      </c>
      <c r="D5" s="295">
        <v>2</v>
      </c>
      <c r="E5" s="296">
        <v>8</v>
      </c>
      <c r="F5" s="296">
        <v>10</v>
      </c>
      <c r="G5" s="296">
        <v>12</v>
      </c>
      <c r="H5" s="296">
        <v>12</v>
      </c>
      <c r="I5" s="296">
        <v>8</v>
      </c>
      <c r="J5" s="296">
        <v>5</v>
      </c>
      <c r="K5" s="297">
        <v>5</v>
      </c>
      <c r="L5" s="2" t="str">
        <f t="shared" ref="L5:L11" si="3">IF(C5&lt;$C$14*0.6,"","*")</f>
        <v/>
      </c>
    </row>
    <row r="6" spans="1:12" ht="17.25" customHeight="1">
      <c r="A6" s="288" t="s">
        <v>20</v>
      </c>
      <c r="B6" s="289" t="s">
        <v>130</v>
      </c>
      <c r="C6" s="8">
        <f t="shared" si="2"/>
        <v>93</v>
      </c>
      <c r="D6" s="295">
        <v>5</v>
      </c>
      <c r="E6" s="296">
        <v>10</v>
      </c>
      <c r="F6" s="296">
        <v>12</v>
      </c>
      <c r="G6" s="296">
        <v>12</v>
      </c>
      <c r="H6" s="296">
        <v>12</v>
      </c>
      <c r="I6" s="296">
        <v>15</v>
      </c>
      <c r="J6" s="296">
        <v>15</v>
      </c>
      <c r="K6" s="297">
        <v>12</v>
      </c>
      <c r="L6" s="2" t="str">
        <f t="shared" si="3"/>
        <v/>
      </c>
    </row>
    <row r="7" spans="1:12" ht="17.25" customHeight="1">
      <c r="A7" s="288" t="s">
        <v>21</v>
      </c>
      <c r="B7" s="289" t="s">
        <v>130</v>
      </c>
      <c r="C7" s="8">
        <f t="shared" si="2"/>
        <v>0</v>
      </c>
      <c r="D7" s="295">
        <v>0</v>
      </c>
      <c r="E7" s="296">
        <v>0</v>
      </c>
      <c r="F7" s="296">
        <v>0</v>
      </c>
      <c r="G7" s="296">
        <v>0</v>
      </c>
      <c r="H7" s="296">
        <v>0</v>
      </c>
      <c r="I7" s="296">
        <v>0</v>
      </c>
      <c r="J7" s="296">
        <v>0</v>
      </c>
      <c r="K7" s="297">
        <v>0</v>
      </c>
      <c r="L7" s="2" t="str">
        <f t="shared" si="3"/>
        <v/>
      </c>
    </row>
    <row r="8" spans="1:12" ht="17.25" customHeight="1">
      <c r="A8" s="288" t="s">
        <v>44</v>
      </c>
      <c r="B8" s="289" t="s">
        <v>130</v>
      </c>
      <c r="C8" s="8">
        <f t="shared" si="2"/>
        <v>0</v>
      </c>
      <c r="D8" s="295">
        <v>0</v>
      </c>
      <c r="E8" s="296">
        <v>0</v>
      </c>
      <c r="F8" s="296">
        <v>0</v>
      </c>
      <c r="G8" s="296">
        <v>0</v>
      </c>
      <c r="H8" s="296">
        <v>0</v>
      </c>
      <c r="I8" s="296">
        <v>0</v>
      </c>
      <c r="J8" s="296">
        <v>0</v>
      </c>
      <c r="K8" s="297">
        <v>0</v>
      </c>
      <c r="L8" s="2" t="str">
        <f t="shared" si="3"/>
        <v/>
      </c>
    </row>
    <row r="9" spans="1:12" ht="17.25" customHeight="1" thickBot="1">
      <c r="A9" s="290" t="s">
        <v>45</v>
      </c>
      <c r="B9" s="291" t="s">
        <v>130</v>
      </c>
      <c r="C9" s="9">
        <f t="shared" si="2"/>
        <v>0</v>
      </c>
      <c r="D9" s="298">
        <v>0</v>
      </c>
      <c r="E9" s="299">
        <v>0</v>
      </c>
      <c r="F9" s="299">
        <v>0</v>
      </c>
      <c r="G9" s="299">
        <v>0</v>
      </c>
      <c r="H9" s="299">
        <v>0</v>
      </c>
      <c r="I9" s="299">
        <v>0</v>
      </c>
      <c r="J9" s="299">
        <v>0</v>
      </c>
      <c r="K9" s="300">
        <v>0</v>
      </c>
      <c r="L9" s="2" t="str">
        <f t="shared" si="3"/>
        <v/>
      </c>
    </row>
    <row r="10" spans="1:12" ht="17.25" customHeight="1" thickBot="1">
      <c r="A10" s="10"/>
      <c r="B10" s="11" t="s">
        <v>22</v>
      </c>
      <c r="C10" s="12">
        <f t="shared" si="2"/>
        <v>208</v>
      </c>
      <c r="D10" s="301">
        <f>SUM(D4:D9)</f>
        <v>9</v>
      </c>
      <c r="E10" s="302">
        <f t="shared" ref="E10:K10" si="4">SUM(E4:E9)</f>
        <v>28</v>
      </c>
      <c r="F10" s="302">
        <f t="shared" si="4"/>
        <v>32</v>
      </c>
      <c r="G10" s="302">
        <f t="shared" si="4"/>
        <v>32</v>
      </c>
      <c r="H10" s="302">
        <f t="shared" si="4"/>
        <v>32</v>
      </c>
      <c r="I10" s="302">
        <f t="shared" si="4"/>
        <v>28</v>
      </c>
      <c r="J10" s="302">
        <f t="shared" si="4"/>
        <v>25</v>
      </c>
      <c r="K10" s="303">
        <f t="shared" si="4"/>
        <v>22</v>
      </c>
      <c r="L10" s="2"/>
    </row>
    <row r="11" spans="1:12" ht="17.25" customHeight="1" thickBot="1">
      <c r="A11" s="13"/>
      <c r="B11" s="14"/>
      <c r="C11" s="15"/>
      <c r="D11" s="16"/>
      <c r="E11" s="17"/>
      <c r="F11" s="17"/>
      <c r="G11" s="17"/>
      <c r="H11" s="17"/>
      <c r="I11" s="17"/>
      <c r="J11" s="17"/>
      <c r="K11" s="18"/>
      <c r="L11" s="2" t="str">
        <f t="shared" si="3"/>
        <v/>
      </c>
    </row>
    <row r="12" spans="1:12" ht="17.25" customHeight="1">
      <c r="A12" s="19"/>
      <c r="B12" s="20" t="s">
        <v>32</v>
      </c>
      <c r="C12" s="21">
        <f>SUM(D12:K12)</f>
        <v>172</v>
      </c>
      <c r="D12" s="304">
        <v>21</v>
      </c>
      <c r="E12" s="305">
        <v>22</v>
      </c>
      <c r="F12" s="305">
        <v>23</v>
      </c>
      <c r="G12" s="305">
        <v>21</v>
      </c>
      <c r="H12" s="305">
        <v>20</v>
      </c>
      <c r="I12" s="305">
        <v>21</v>
      </c>
      <c r="J12" s="305">
        <v>22</v>
      </c>
      <c r="K12" s="306">
        <v>22</v>
      </c>
      <c r="L12" s="2"/>
    </row>
    <row r="13" spans="1:12" ht="17.25" customHeight="1" thickBot="1">
      <c r="A13" s="22"/>
      <c r="B13" s="23" t="s">
        <v>41</v>
      </c>
      <c r="C13" s="24">
        <f>SUM(D13:K13)</f>
        <v>6</v>
      </c>
      <c r="D13" s="307">
        <v>0</v>
      </c>
      <c r="E13" s="266">
        <v>2</v>
      </c>
      <c r="F13" s="266"/>
      <c r="G13" s="266"/>
      <c r="H13" s="266">
        <v>0</v>
      </c>
      <c r="I13" s="266">
        <v>0</v>
      </c>
      <c r="J13" s="266">
        <v>1</v>
      </c>
      <c r="K13" s="308">
        <v>3</v>
      </c>
      <c r="L13" s="2"/>
    </row>
    <row r="14" spans="1:12" ht="17.25" customHeight="1" thickTop="1" thickBot="1">
      <c r="A14" s="25"/>
      <c r="B14" s="26" t="s">
        <v>33</v>
      </c>
      <c r="C14" s="27">
        <f>C12-C13</f>
        <v>166</v>
      </c>
      <c r="D14" s="28">
        <f t="shared" ref="D14:K14" si="5">D12-D13</f>
        <v>21</v>
      </c>
      <c r="E14" s="29">
        <f t="shared" si="5"/>
        <v>20</v>
      </c>
      <c r="F14" s="29">
        <f t="shared" si="5"/>
        <v>23</v>
      </c>
      <c r="G14" s="29">
        <f t="shared" si="5"/>
        <v>21</v>
      </c>
      <c r="H14" s="29">
        <f t="shared" si="5"/>
        <v>20</v>
      </c>
      <c r="I14" s="29">
        <f t="shared" si="5"/>
        <v>21</v>
      </c>
      <c r="J14" s="29">
        <f t="shared" si="5"/>
        <v>21</v>
      </c>
      <c r="K14" s="30">
        <f t="shared" si="5"/>
        <v>19</v>
      </c>
      <c r="L14" s="2"/>
    </row>
    <row r="15" spans="1:12" ht="17.25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</row>
    <row r="16" spans="1:12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</sheetData>
  <sheetProtection sheet="1" objects="1" scenarios="1" formatCells="0" formatColumns="0" formatRows="0" insertRows="0" insertHyperlinks="0" sort="0" autoFilter="0"/>
  <mergeCells count="2">
    <mergeCell ref="A2:A3"/>
    <mergeCell ref="B2:B3"/>
  </mergeCells>
  <phoneticPr fontId="0" type="noConversion"/>
  <printOptions gridLinesSet="0"/>
  <pageMargins left="0.51181102362204722" right="0.51181102362204722" top="0.98425196850393704" bottom="0.98425196850393704" header="0.51181102362204722" footer="0.51181102362204722"/>
  <pageSetup paperSize="9" orientation="landscape" horizontalDpi="300" verticalDpi="300" r:id="rId1"/>
  <headerFooter alignWithMargins="0">
    <oddHeader>&amp;L&amp;"Arial,Bold"&amp;UGestion de Projet
&amp;C&amp;"Arial,Bold"&amp;U&amp;F/&amp;A&amp;R&amp;"Arial,Bold"&amp;U&amp;D/&amp;T</oddHeader>
    <oddFooter>&amp;L&amp;"Arial,Gras"&amp;U©Yossi Gal&amp;C&amp;"Arial,Gras"&amp;UPage &amp;P&amp;R&amp;"Arial,Gras"&amp;U&amp;D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syncVertical="1" syncRef="A1" transitionEvaluation="1"/>
  <dimension ref="A1:I108"/>
  <sheetViews>
    <sheetView showGridLines="0" showOutlineSymbols="0" defaultGridColor="0" colorId="8" zoomScale="80" zoomScaleNormal="80" workbookViewId="0">
      <selection activeCell="K17" sqref="K17"/>
    </sheetView>
  </sheetViews>
  <sheetFormatPr baseColWidth="10" defaultColWidth="9.88671875" defaultRowHeight="12"/>
  <cols>
    <col min="1" max="1" width="4" style="172" customWidth="1"/>
    <col min="2" max="2" width="23" style="172" customWidth="1"/>
    <col min="3" max="7" width="9.6640625" style="172" customWidth="1"/>
    <col min="8" max="8" width="12.88671875" style="172" customWidth="1"/>
    <col min="9" max="16384" width="9.88671875" style="172"/>
  </cols>
  <sheetData>
    <row r="1" spans="1:9" ht="17.25" customHeight="1" thickBot="1">
      <c r="A1" s="309" t="s">
        <v>102</v>
      </c>
      <c r="B1" s="310"/>
      <c r="C1" s="311"/>
      <c r="D1" s="312"/>
      <c r="E1" s="312"/>
      <c r="F1" s="313" t="s">
        <v>179</v>
      </c>
      <c r="G1" s="314"/>
      <c r="H1" s="315"/>
      <c r="I1" s="171"/>
    </row>
    <row r="2" spans="1:9" ht="17.25" customHeight="1">
      <c r="A2" s="173"/>
      <c r="B2" s="174" t="s">
        <v>106</v>
      </c>
      <c r="C2" s="316" t="s">
        <v>107</v>
      </c>
      <c r="D2" s="317"/>
      <c r="E2" s="318"/>
      <c r="F2" s="318"/>
      <c r="G2" s="318"/>
      <c r="H2" s="319"/>
    </row>
    <row r="3" spans="1:9" ht="17.25" customHeight="1">
      <c r="A3" s="175"/>
      <c r="B3" s="176" t="s">
        <v>108</v>
      </c>
      <c r="C3" s="177" t="str">
        <f>Resources!A4</f>
        <v>R1</v>
      </c>
      <c r="D3" s="178" t="str">
        <f>Resources!B4</f>
        <v>Chef de projet</v>
      </c>
      <c r="E3" s="179"/>
      <c r="F3" s="179"/>
      <c r="G3" s="179"/>
      <c r="H3" s="180"/>
    </row>
    <row r="4" spans="1:9" ht="17.25" customHeight="1">
      <c r="A4" s="175"/>
      <c r="B4" s="176"/>
      <c r="C4" s="177" t="str">
        <f>Resources!A5</f>
        <v>R2</v>
      </c>
      <c r="D4" s="178" t="str">
        <f>Resources!B5</f>
        <v>Analyste</v>
      </c>
      <c r="E4" s="179"/>
      <c r="F4" s="179"/>
      <c r="G4" s="179"/>
      <c r="H4" s="180"/>
    </row>
    <row r="5" spans="1:9" ht="17.25" customHeight="1">
      <c r="A5" s="175"/>
      <c r="B5" s="176"/>
      <c r="C5" s="177" t="str">
        <f>Resources!A6</f>
        <v>R3</v>
      </c>
      <c r="D5" s="178" t="str">
        <f>Resources!B6</f>
        <v>Développeur</v>
      </c>
      <c r="E5" s="179"/>
      <c r="F5" s="179"/>
      <c r="G5" s="179"/>
      <c r="H5" s="180"/>
    </row>
    <row r="6" spans="1:9" ht="17.25" customHeight="1">
      <c r="A6" s="175"/>
      <c r="B6" s="176"/>
      <c r="C6" s="177" t="str">
        <f>Resources!A7</f>
        <v>R4</v>
      </c>
      <c r="D6" s="178" t="str">
        <f>Resources!B7</f>
        <v>Développeur</v>
      </c>
      <c r="E6" s="179"/>
      <c r="F6" s="179"/>
      <c r="G6" s="179"/>
      <c r="H6" s="180"/>
    </row>
    <row r="7" spans="1:9" ht="17.25" customHeight="1">
      <c r="A7" s="175"/>
      <c r="B7" s="176"/>
      <c r="C7" s="177" t="str">
        <f>Resources!A8</f>
        <v>R5</v>
      </c>
      <c r="D7" s="178" t="str">
        <f>Resources!B8</f>
        <v>Développeur</v>
      </c>
      <c r="E7" s="179"/>
      <c r="F7" s="179"/>
      <c r="G7" s="179"/>
      <c r="H7" s="180"/>
    </row>
    <row r="8" spans="1:9" ht="17.25" customHeight="1" thickBot="1">
      <c r="A8" s="181"/>
      <c r="B8" s="182"/>
      <c r="C8" s="183" t="str">
        <f>Resources!A9</f>
        <v>R6</v>
      </c>
      <c r="D8" s="184" t="str">
        <f>Resources!B9</f>
        <v>Développeur</v>
      </c>
      <c r="E8" s="185"/>
      <c r="F8" s="185"/>
      <c r="G8" s="185"/>
      <c r="H8" s="186"/>
    </row>
    <row r="9" spans="1:9" ht="17.25" customHeight="1">
      <c r="A9" s="187"/>
      <c r="B9" s="188" t="s">
        <v>103</v>
      </c>
      <c r="C9" s="189">
        <f>Resources!D2</f>
        <v>40817</v>
      </c>
      <c r="D9" s="190"/>
      <c r="E9" s="191"/>
      <c r="F9" s="192"/>
      <c r="G9" s="193"/>
      <c r="H9" s="194"/>
    </row>
    <row r="10" spans="1:9" ht="17.25" customHeight="1" thickBot="1">
      <c r="A10" s="195"/>
      <c r="B10" s="196" t="s">
        <v>104</v>
      </c>
      <c r="C10" s="197">
        <f>Resources!K2+25</f>
        <v>41059</v>
      </c>
      <c r="D10" s="198"/>
      <c r="E10" s="199"/>
      <c r="F10" s="200"/>
      <c r="G10" s="200"/>
      <c r="H10" s="186"/>
    </row>
    <row r="11" spans="1:9" ht="17.25" customHeight="1">
      <c r="A11" s="187"/>
      <c r="B11" s="188" t="s">
        <v>136</v>
      </c>
      <c r="C11" s="320">
        <v>200</v>
      </c>
      <c r="D11" s="317" t="s">
        <v>95</v>
      </c>
      <c r="E11" s="321"/>
      <c r="F11" s="321"/>
      <c r="G11" s="321"/>
      <c r="H11" s="319"/>
    </row>
    <row r="12" spans="1:9" ht="17.25" customHeight="1">
      <c r="A12" s="201"/>
      <c r="B12" s="202" t="s">
        <v>94</v>
      </c>
      <c r="C12" s="322">
        <v>300</v>
      </c>
      <c r="D12" s="323" t="s">
        <v>105</v>
      </c>
      <c r="E12" s="324"/>
      <c r="F12" s="324"/>
      <c r="G12" s="324"/>
      <c r="H12" s="325"/>
    </row>
    <row r="13" spans="1:9" ht="17.25" customHeight="1" thickBot="1">
      <c r="A13" s="203"/>
      <c r="B13" s="196" t="s">
        <v>25</v>
      </c>
      <c r="C13" s="326">
        <v>30</v>
      </c>
      <c r="D13" s="327" t="s">
        <v>96</v>
      </c>
      <c r="E13" s="328"/>
      <c r="F13" s="329"/>
      <c r="G13" s="329"/>
      <c r="H13" s="330"/>
    </row>
    <row r="14" spans="1:9" ht="17.25" customHeight="1" thickBot="1">
      <c r="A14" s="204"/>
      <c r="B14" s="205"/>
      <c r="C14" s="205"/>
      <c r="D14" s="205"/>
      <c r="E14" s="205"/>
      <c r="F14" s="205"/>
      <c r="G14" s="205"/>
      <c r="H14" s="206"/>
    </row>
    <row r="15" spans="1:9" ht="17.25" customHeight="1" thickBot="1">
      <c r="A15" s="207"/>
      <c r="B15" s="208"/>
      <c r="C15" s="209" t="s">
        <v>26</v>
      </c>
      <c r="D15" s="210"/>
      <c r="E15" s="211"/>
      <c r="F15" s="208"/>
      <c r="G15" s="211"/>
      <c r="H15" s="212"/>
    </row>
    <row r="16" spans="1:9" ht="17.25" customHeight="1" thickTop="1" thickBot="1">
      <c r="A16" s="213" t="s">
        <v>100</v>
      </c>
      <c r="B16" s="214"/>
      <c r="C16" s="215" t="s">
        <v>111</v>
      </c>
      <c r="D16" s="216" t="s">
        <v>112</v>
      </c>
      <c r="E16" s="217" t="s">
        <v>39</v>
      </c>
      <c r="F16" s="218"/>
      <c r="G16" s="219"/>
      <c r="H16" s="220"/>
    </row>
    <row r="17" spans="1:9" ht="17.25" customHeight="1" thickTop="1">
      <c r="A17" s="221">
        <v>1</v>
      </c>
      <c r="B17" s="331" t="s">
        <v>27</v>
      </c>
      <c r="C17" s="222">
        <f>Planification!C98</f>
        <v>208.5</v>
      </c>
      <c r="D17" s="223">
        <f>C17*$C$11/1000</f>
        <v>41.7</v>
      </c>
      <c r="E17" s="337"/>
      <c r="F17" s="338"/>
      <c r="G17" s="339"/>
      <c r="H17" s="340"/>
    </row>
    <row r="18" spans="1:9" ht="17.25" customHeight="1">
      <c r="A18" s="224">
        <v>2</v>
      </c>
      <c r="B18" s="332" t="s">
        <v>28</v>
      </c>
      <c r="C18" s="334">
        <v>10</v>
      </c>
      <c r="D18" s="225">
        <f>C18*$C$12/1000</f>
        <v>3</v>
      </c>
      <c r="E18" s="341"/>
      <c r="F18" s="342"/>
      <c r="G18" s="343"/>
      <c r="H18" s="344"/>
    </row>
    <row r="19" spans="1:9" ht="17.25" customHeight="1">
      <c r="A19" s="224">
        <v>3</v>
      </c>
      <c r="B19" s="332" t="s">
        <v>29</v>
      </c>
      <c r="C19" s="226">
        <f>C17</f>
        <v>208.5</v>
      </c>
      <c r="D19" s="225">
        <f>C19*$C$13/1000</f>
        <v>6.2549999999999999</v>
      </c>
      <c r="E19" s="345"/>
      <c r="F19" s="346"/>
      <c r="G19" s="343"/>
      <c r="H19" s="344"/>
      <c r="I19" s="227"/>
    </row>
    <row r="20" spans="1:9" ht="17.25" customHeight="1">
      <c r="A20" s="224">
        <v>4</v>
      </c>
      <c r="B20" s="332" t="s">
        <v>24</v>
      </c>
      <c r="C20" s="334">
        <v>5</v>
      </c>
      <c r="D20" s="225">
        <f>C20*$C$12/1000</f>
        <v>1.5</v>
      </c>
      <c r="E20" s="341"/>
      <c r="F20" s="342"/>
      <c r="G20" s="343"/>
      <c r="H20" s="344"/>
    </row>
    <row r="21" spans="1:9" ht="17.25" customHeight="1">
      <c r="A21" s="224">
        <v>5</v>
      </c>
      <c r="B21" s="332" t="s">
        <v>30</v>
      </c>
      <c r="C21" s="335">
        <v>3</v>
      </c>
      <c r="D21" s="225">
        <f>C21*1</f>
        <v>3</v>
      </c>
      <c r="E21" s="345"/>
      <c r="F21" s="347"/>
      <c r="G21" s="343"/>
      <c r="H21" s="344"/>
    </row>
    <row r="22" spans="1:9" ht="17.25" customHeight="1" thickBot="1">
      <c r="A22" s="228">
        <v>9</v>
      </c>
      <c r="B22" s="333" t="s">
        <v>101</v>
      </c>
      <c r="C22" s="336">
        <v>5</v>
      </c>
      <c r="D22" s="229">
        <f>C22*1</f>
        <v>5</v>
      </c>
      <c r="E22" s="348"/>
      <c r="F22" s="349"/>
      <c r="G22" s="350"/>
      <c r="H22" s="351"/>
    </row>
    <row r="23" spans="1:9" ht="17.25" customHeight="1" thickTop="1" thickBot="1">
      <c r="A23" s="230"/>
      <c r="B23" s="231" t="s">
        <v>23</v>
      </c>
      <c r="C23" s="232"/>
      <c r="D23" s="233">
        <f>SUM(D17:D22)</f>
        <v>60.455000000000005</v>
      </c>
      <c r="E23" s="234"/>
      <c r="F23" s="235"/>
      <c r="G23" s="236"/>
      <c r="H23" s="237"/>
    </row>
    <row r="24" spans="1:9" ht="17.25" customHeight="1" thickBot="1">
      <c r="A24" s="238" t="s">
        <v>113</v>
      </c>
      <c r="B24" s="239"/>
      <c r="C24" s="239"/>
      <c r="D24" s="239"/>
      <c r="E24" s="239"/>
      <c r="F24" s="239"/>
      <c r="G24" s="240"/>
      <c r="H24" s="241"/>
    </row>
    <row r="25" spans="1:9" ht="17.25" customHeight="1"/>
    <row r="26" spans="1:9" ht="17.25" customHeight="1"/>
    <row r="27" spans="1:9" ht="17.25" customHeight="1"/>
    <row r="28" spans="1:9" ht="17.25" customHeight="1"/>
    <row r="29" spans="1:9" ht="17.25" customHeight="1"/>
    <row r="30" spans="1:9" ht="17.25" customHeight="1"/>
    <row r="31" spans="1:9" ht="17.25" customHeight="1"/>
    <row r="32" spans="1:9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</sheetData>
  <sheetProtection sheet="1" objects="1" scenarios="1" formatCells="0" formatColumns="0" formatRows="0" insertRows="0" insertHyperlinks="0" sort="0" autoFilter="0"/>
  <phoneticPr fontId="0" type="noConversion"/>
  <printOptions gridLinesSet="0"/>
  <pageMargins left="0.51181102362204722" right="0.51181102362204722" top="0.98425196850393704" bottom="0.98425196850393704" header="0.51181102362204722" footer="0.51181102362204722"/>
  <pageSetup paperSize="9" orientation="landscape" horizontalDpi="300" verticalDpi="300" r:id="rId1"/>
  <headerFooter alignWithMargins="0">
    <oddHeader>&amp;L&amp;"Arial,Bold"&amp;UGestion de Projet
&amp;C&amp;"Arial,Bold"&amp;U&amp;F/&amp;A&amp;R&amp;"Arial,Bold"&amp;U&amp;D/&amp;T</oddHeader>
    <oddFooter>&amp;L&amp;"Arial,Gras"&amp;U©Yossi Gal&amp;C&amp;"Arial,Gras"&amp;UPage &amp;P&amp;R&amp;"Arial,Gras"&amp;U&amp;D</oddFooter>
  </headerFooter>
  <ignoredErrors>
    <ignoredError sqref="D1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syncVertical="1" syncRef="A11" transitionEvaluation="1"/>
  <dimension ref="A1:A108"/>
  <sheetViews>
    <sheetView showGridLines="0" tabSelected="1" showOutlineSymbols="0" defaultGridColor="0" topLeftCell="A11" colorId="8" workbookViewId="0">
      <selection activeCell="C20" sqref="C20"/>
    </sheetView>
  </sheetViews>
  <sheetFormatPr baseColWidth="10" defaultColWidth="11.44140625" defaultRowHeight="13.2"/>
  <cols>
    <col min="1" max="1" width="68.109375" style="31" bestFit="1" customWidth="1"/>
    <col min="2" max="16384" width="11.44140625" style="31"/>
  </cols>
  <sheetData>
    <row r="1" spans="1:1" ht="17.25" customHeight="1">
      <c r="A1" s="245" t="s">
        <v>178</v>
      </c>
    </row>
    <row r="2" spans="1:1" ht="17.25" customHeight="1">
      <c r="A2" s="352" t="s">
        <v>137</v>
      </c>
    </row>
    <row r="3" spans="1:1" ht="17.25" customHeight="1">
      <c r="A3" s="242" t="s">
        <v>138</v>
      </c>
    </row>
    <row r="4" spans="1:1" ht="17.25" customHeight="1">
      <c r="A4" s="243" t="s">
        <v>139</v>
      </c>
    </row>
    <row r="5" spans="1:1" ht="17.25" customHeight="1">
      <c r="A5" s="243" t="s">
        <v>140</v>
      </c>
    </row>
    <row r="6" spans="1:1" ht="17.25" customHeight="1">
      <c r="A6" s="243" t="s">
        <v>141</v>
      </c>
    </row>
    <row r="7" spans="1:1" ht="17.25" customHeight="1">
      <c r="A7" s="243" t="s">
        <v>142</v>
      </c>
    </row>
    <row r="8" spans="1:1" ht="17.25" customHeight="1">
      <c r="A8" s="243" t="s">
        <v>143</v>
      </c>
    </row>
    <row r="9" spans="1:1" ht="17.25" customHeight="1">
      <c r="A9" s="243" t="s">
        <v>144</v>
      </c>
    </row>
    <row r="10" spans="1:1" ht="17.25" customHeight="1">
      <c r="A10" s="243" t="s">
        <v>145</v>
      </c>
    </row>
    <row r="11" spans="1:1" ht="17.25" customHeight="1">
      <c r="A11" s="243" t="s">
        <v>146</v>
      </c>
    </row>
    <row r="12" spans="1:1" ht="17.25" customHeight="1">
      <c r="A12" s="243" t="s">
        <v>147</v>
      </c>
    </row>
    <row r="13" spans="1:1" ht="17.25" customHeight="1">
      <c r="A13" s="243" t="s">
        <v>148</v>
      </c>
    </row>
    <row r="14" spans="1:1" ht="17.25" customHeight="1">
      <c r="A14" s="243" t="s">
        <v>149</v>
      </c>
    </row>
    <row r="15" spans="1:1" ht="17.25" customHeight="1">
      <c r="A15" s="244"/>
    </row>
    <row r="16" spans="1:1" ht="17.25" customHeight="1">
      <c r="A16" s="352" t="s">
        <v>150</v>
      </c>
    </row>
    <row r="17" spans="1:1" ht="17.25" customHeight="1">
      <c r="A17" s="242" t="s">
        <v>151</v>
      </c>
    </row>
    <row r="18" spans="1:1" ht="17.25" customHeight="1">
      <c r="A18" s="243" t="s">
        <v>152</v>
      </c>
    </row>
    <row r="19" spans="1:1" ht="17.25" customHeight="1">
      <c r="A19" s="244"/>
    </row>
    <row r="20" spans="1:1" ht="17.25" customHeight="1">
      <c r="A20" s="352" t="s">
        <v>153</v>
      </c>
    </row>
    <row r="21" spans="1:1" ht="17.25" customHeight="1">
      <c r="A21" s="242" t="s">
        <v>154</v>
      </c>
    </row>
    <row r="22" spans="1:1" ht="17.25" customHeight="1">
      <c r="A22" s="243" t="s">
        <v>155</v>
      </c>
    </row>
    <row r="23" spans="1:1" ht="17.25" customHeight="1">
      <c r="A23" s="244"/>
    </row>
    <row r="24" spans="1:1" ht="17.25" customHeight="1">
      <c r="A24" s="352" t="s">
        <v>156</v>
      </c>
    </row>
    <row r="25" spans="1:1" ht="17.25" customHeight="1">
      <c r="A25" s="242" t="s">
        <v>157</v>
      </c>
    </row>
    <row r="26" spans="1:1" ht="17.25" customHeight="1">
      <c r="A26" s="243" t="s">
        <v>158</v>
      </c>
    </row>
    <row r="27" spans="1:1" ht="17.25" customHeight="1">
      <c r="A27" s="243" t="s">
        <v>159</v>
      </c>
    </row>
    <row r="28" spans="1:1" ht="17.25" customHeight="1">
      <c r="A28" s="243" t="s">
        <v>160</v>
      </c>
    </row>
    <row r="29" spans="1:1" ht="17.25" customHeight="1">
      <c r="A29" s="244"/>
    </row>
    <row r="30" spans="1:1" ht="17.25" customHeight="1">
      <c r="A30" s="352" t="s">
        <v>161</v>
      </c>
    </row>
    <row r="31" spans="1:1" ht="17.25" customHeight="1">
      <c r="A31" s="242" t="s">
        <v>162</v>
      </c>
    </row>
    <row r="32" spans="1:1" ht="17.25" customHeight="1">
      <c r="A32" s="244"/>
    </row>
    <row r="33" spans="1:1" ht="17.25" customHeight="1">
      <c r="A33" s="352" t="s">
        <v>163</v>
      </c>
    </row>
    <row r="34" spans="1:1" ht="17.25" customHeight="1">
      <c r="A34" s="242" t="s">
        <v>164</v>
      </c>
    </row>
    <row r="35" spans="1:1" ht="17.25" customHeight="1">
      <c r="A35" s="243" t="s">
        <v>165</v>
      </c>
    </row>
    <row r="36" spans="1:1" ht="17.25" customHeight="1">
      <c r="A36" s="243" t="s">
        <v>166</v>
      </c>
    </row>
    <row r="37" spans="1:1" ht="17.25" customHeight="1">
      <c r="A37" s="244"/>
    </row>
    <row r="38" spans="1:1" ht="17.25" customHeight="1">
      <c r="A38" s="352" t="s">
        <v>167</v>
      </c>
    </row>
    <row r="39" spans="1:1" ht="17.25" customHeight="1">
      <c r="A39" s="242" t="s">
        <v>168</v>
      </c>
    </row>
    <row r="40" spans="1:1" ht="17.25" customHeight="1">
      <c r="A40" s="243" t="s">
        <v>169</v>
      </c>
    </row>
    <row r="41" spans="1:1" ht="17.25" customHeight="1">
      <c r="A41" s="244"/>
    </row>
    <row r="42" spans="1:1" ht="17.25" customHeight="1">
      <c r="A42" s="352" t="s">
        <v>170</v>
      </c>
    </row>
    <row r="43" spans="1:1" ht="17.25" customHeight="1">
      <c r="A43" s="242" t="s">
        <v>171</v>
      </c>
    </row>
    <row r="44" spans="1:1" ht="17.25" customHeight="1">
      <c r="A44" s="243" t="s">
        <v>172</v>
      </c>
    </row>
    <row r="45" spans="1:1" ht="17.25" customHeight="1">
      <c r="A45" s="243" t="s">
        <v>173</v>
      </c>
    </row>
    <row r="46" spans="1:1" ht="17.25" customHeight="1">
      <c r="A46" s="243" t="s">
        <v>174</v>
      </c>
    </row>
    <row r="47" spans="1:1" ht="17.25" customHeight="1">
      <c r="A47" s="244"/>
    </row>
    <row r="48" spans="1:1" ht="17.25" customHeight="1">
      <c r="A48" s="352" t="s">
        <v>175</v>
      </c>
    </row>
    <row r="49" spans="1:1" ht="17.25" customHeight="1">
      <c r="A49" s="242" t="s">
        <v>176</v>
      </c>
    </row>
    <row r="50" spans="1:1" ht="17.25" customHeight="1">
      <c r="A50" s="244"/>
    </row>
    <row r="51" spans="1:1" ht="17.25" customHeight="1"/>
    <row r="52" spans="1:1" ht="17.25" customHeight="1"/>
    <row r="53" spans="1:1" ht="17.25" customHeight="1"/>
    <row r="54" spans="1:1" ht="17.25" customHeight="1"/>
    <row r="55" spans="1:1" ht="17.25" customHeight="1"/>
    <row r="56" spans="1:1" ht="17.25" customHeight="1"/>
    <row r="57" spans="1:1" ht="17.25" customHeight="1"/>
    <row r="58" spans="1:1" ht="17.25" customHeight="1"/>
    <row r="59" spans="1:1" ht="17.25" customHeight="1"/>
    <row r="60" spans="1:1" ht="17.25" customHeight="1"/>
    <row r="61" spans="1:1" ht="17.25" customHeight="1"/>
    <row r="62" spans="1:1" ht="17.25" customHeight="1"/>
    <row r="63" spans="1:1" ht="17.25" customHeight="1"/>
    <row r="64" spans="1:1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</sheetData>
  <sheetProtection sheet="1" objects="1" scenarios="1" formatCells="0" formatColumns="0" formatRows="0" insertRows="0" insertHyperlinks="0" sort="0" autoFilter="0"/>
  <printOptions gridLinesSet="0"/>
  <pageMargins left="0.51181102362204722" right="0.51181102362204722" top="0.86614173228346458" bottom="0.98425196850393704" header="0.51181102362204722" footer="0.51181102362204722"/>
  <pageSetup paperSize="9" orientation="landscape" horizontalDpi="300" verticalDpi="300" r:id="rId1"/>
  <headerFooter alignWithMargins="0">
    <oddHeader>&amp;L&amp;"Arial,Bold"&amp;UGestion de Projet
&amp;C&amp;"Arial,Bold"&amp;U&amp;F/&amp;A&amp;R&amp;"Arial,Bold"&amp;U&amp;D/&amp;T</oddHeader>
    <oddFooter>&amp;L&amp;"Arial,Gras"&amp;U©Yossi Gal&amp;C&amp;"Arial,Gras"&amp;UPage &amp;P&amp;R&amp;"Arial,Gras"&amp;U&amp;D</oddFooter>
  </headerFooter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5</vt:i4>
      </vt:variant>
    </vt:vector>
  </HeadingPairs>
  <TitlesOfParts>
    <vt:vector size="9" baseType="lpstr">
      <vt:lpstr>Planification</vt:lpstr>
      <vt:lpstr>Resources</vt:lpstr>
      <vt:lpstr>Coût</vt:lpstr>
      <vt:lpstr>Remarques</vt:lpstr>
      <vt:lpstr>Planification!Impression_des_titres</vt:lpstr>
      <vt:lpstr>Resources!Impression_des_titres</vt:lpstr>
      <vt:lpstr>Coût!Zone_d_impression</vt:lpstr>
      <vt:lpstr>Planification!Zone_d_impression</vt:lpstr>
      <vt:lpstr>Resources!Zone_d_impression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Cours</dc:title>
  <dc:subject>Gestion De Projet</dc:subject>
  <dc:creator>Yossi Gal</dc:creator>
  <cp:lastModifiedBy>Yossi-Acer</cp:lastModifiedBy>
  <cp:lastPrinted>2011-09-14T21:21:01Z</cp:lastPrinted>
  <dcterms:created xsi:type="dcterms:W3CDTF">1997-03-10T15:19:24Z</dcterms:created>
  <dcterms:modified xsi:type="dcterms:W3CDTF">2011-09-14T21:22:27Z</dcterms:modified>
</cp:coreProperties>
</file>